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Лифтпромоушн КП\"/>
    </mc:Choice>
  </mc:AlternateContent>
  <xr:revisionPtr revIDLastSave="0" documentId="13_ncr:1_{2C89AF26-0E35-4879-B8EF-79160E956335}" xr6:coauthVersionLast="47" xr6:coauthVersionMax="47" xr10:uidLastSave="{00000000-0000-0000-0000-000000000000}"/>
  <bookViews>
    <workbookView xWindow="-28920" yWindow="8910" windowWidth="29040" windowHeight="15840" xr2:uid="{00000000-000D-0000-FFFF-FFFF00000000}"/>
  </bookViews>
  <sheets>
    <sheet name="ВЫБОР РАЙОНА" sheetId="15" r:id="rId1"/>
    <sheet name="Красное село" sheetId="45" r:id="rId2"/>
    <sheet name="Красносельский район" sheetId="7" r:id="rId3"/>
    <sheet name="Кировский район" sheetId="9" r:id="rId4"/>
    <sheet name="Фрунзенский район" sheetId="13" r:id="rId5"/>
    <sheet name="Приморский район" sheetId="1" r:id="rId6"/>
    <sheet name="Красногвардейский район" sheetId="5" r:id="rId7"/>
    <sheet name="Московский район" sheetId="3" r:id="rId8"/>
    <sheet name="Невский район" sheetId="11" r:id="rId9"/>
    <sheet name="Выборгский район" sheetId="16" r:id="rId10"/>
    <sheet name="Калининский район" sheetId="18" r:id="rId11"/>
    <sheet name="Всеволожский Мурино" sheetId="20" r:id="rId12"/>
    <sheet name="Всеволожский Кудрово" sheetId="22" r:id="rId13"/>
    <sheet name="Всеволожский (Янино-1)" sheetId="43" r:id="rId14"/>
    <sheet name="Центральный район" sheetId="26" r:id="rId15"/>
    <sheet name="Адмиралтейский район" sheetId="30" r:id="rId16"/>
    <sheet name="Петроградский район" sheetId="24" r:id="rId17"/>
    <sheet name="Василеостровский район" sheetId="28" r:id="rId18"/>
    <sheet name="Курортный район" sheetId="34" r:id="rId19"/>
    <sheet name="Пушкинский район" sheetId="35" r:id="rId20"/>
    <sheet name="Ломоносовский район" sheetId="42" r:id="rId21"/>
    <sheet name="Гатчина" sheetId="37" r:id="rId22"/>
    <sheet name="Колпино" sheetId="39" r:id="rId23"/>
    <sheet name="АП Красное село" sheetId="46" r:id="rId24"/>
    <sheet name="АП Центральный" sheetId="27" r:id="rId25"/>
    <sheet name="АП Колпино" sheetId="40" r:id="rId26"/>
    <sheet name="АП Гатчина" sheetId="38" r:id="rId27"/>
    <sheet name="АП Пушкинский" sheetId="36" r:id="rId28"/>
    <sheet name="АП Василеостровский" sheetId="29" r:id="rId29"/>
    <sheet name="АП Калининский" sheetId="19" r:id="rId30"/>
    <sheet name="АП Выборгский" sheetId="17" r:id="rId31"/>
    <sheet name="АП Петроградский" sheetId="25" r:id="rId32"/>
    <sheet name="АП Кудрово" sheetId="23" r:id="rId33"/>
    <sheet name="АП Мурино" sheetId="21" r:id="rId34"/>
    <sheet name="АП Фрунзенский" sheetId="14" r:id="rId35"/>
    <sheet name="АП Кировский" sheetId="10" r:id="rId36"/>
    <sheet name="АП Приморский" sheetId="2" r:id="rId37"/>
    <sheet name="АП Невский" sheetId="12" r:id="rId38"/>
    <sheet name="АП Московский" sheetId="4" r:id="rId39"/>
    <sheet name="АП Красногвардейский" sheetId="6" r:id="rId40"/>
    <sheet name="АП Красносельский" sheetId="8" r:id="rId41"/>
    <sheet name="АП Адмиралтеский" sheetId="31" r:id="rId42"/>
    <sheet name="АП Курортный" sheetId="32" r:id="rId43"/>
    <sheet name="АП Ломоносовский" sheetId="41" r:id="rId44"/>
    <sheet name="АП Всеволожский (Янино-1)" sheetId="44" r:id="rId45"/>
  </sheets>
  <definedNames>
    <definedName name="CjkytxysqUjhjl">'АП Красносельский'!#REF!</definedName>
    <definedName name="Diadema">'АП Петроградский'!$A$11:$E$16</definedName>
    <definedName name="Fusion">'АП Выборгский'!#REF!</definedName>
    <definedName name="FusionЖК">'АП Калининский'!$A$578:$E$583</definedName>
    <definedName name="IDKUDROVO">'АП Кудрово'!$A$171:$E$178</definedName>
    <definedName name="IDMURINO">'АП Мурино'!$A$104:$E$119</definedName>
    <definedName name="IDМосковский">'АП Московский'!$A$570:$E$584</definedName>
    <definedName name="LifeПриморский">'АП Приморский'!$A$515:$E$520</definedName>
    <definedName name="LotosClub">'АП Красносельский'!$A$248:$E$253</definedName>
    <definedName name="NewPiter">'АП Ломоносовский'!$A$1:$E$17</definedName>
    <definedName name="RoyalPark">'АП Петроградский'!$A$20:$E$25</definedName>
    <definedName name="Upoint">'АП Красногвардейский'!$A$117:$E$122</definedName>
    <definedName name="YES">'АП Выборгский'!$A$377:$E$383</definedName>
    <definedName name="Авангард">'АП Калининский'!$A$412:$E$419</definedName>
    <definedName name="Авиаконструкторов20к1">'АП Приморский'!$A$416:$E$421</definedName>
    <definedName name="Авиатор" localSheetId="32">'АП Кудрово'!#REF!</definedName>
    <definedName name="Авиатор">'АП Мурино'!$A$94:$E$100</definedName>
    <definedName name="Аврора1">'АП Невский'!$A$190:$E$196</definedName>
    <definedName name="Аврора2">'АП Невский'!$A$200:$E$206</definedName>
    <definedName name="Адмиралтейский" localSheetId="26">'АП Гатчина'!$A$1:$E$31</definedName>
    <definedName name="Адмиралтейский" localSheetId="25">'АП Колпино'!$A$1:$E$20</definedName>
    <definedName name="Адмиралтейский" localSheetId="27">'АП Пушкинский'!$A$1:$E$37</definedName>
    <definedName name="Адмиралтейский">'АП Адмиралтеский'!$A$1:$E$37</definedName>
    <definedName name="АктерскийОлимп">'АП Выборгский'!$A$210:$E$215</definedName>
    <definedName name="Альпийский32">'АП Фрунзенский'!$A$298:$E$303</definedName>
    <definedName name="Альтер" localSheetId="32">'АП Кудрово'!#REF!</definedName>
    <definedName name="Альтер" localSheetId="33">'АП Мурино'!#REF!</definedName>
    <definedName name="Альтер" localSheetId="31">'АП Петроградский'!#REF!</definedName>
    <definedName name="Альтер">'АП Красногвардейский'!$A$97:$E$103</definedName>
    <definedName name="Амстер">'АП Приморский'!$A$353:$E$358</definedName>
    <definedName name="Английская3">'АП Кудрово'!$A$50:$E$63</definedName>
    <definedName name="Антей">'АП Московский'!$A$366:$E$371</definedName>
    <definedName name="Аристократ">'АП Петроградский'!$A$58:$E$64</definedName>
    <definedName name="Асафьева7к1">'АП Выборгский'!$A$291:$E$296</definedName>
    <definedName name="Атлант">'АП Петроградский'!$A$148:$E$154</definedName>
    <definedName name="Атмосфера">'АП Приморский'!$A$534:$E$540</definedName>
    <definedName name="Бдапештская48">'АП Фрунзенский'!$A$271:$E$276</definedName>
    <definedName name="БелАрт">'АП Калининский'!$A$567:$E$574</definedName>
    <definedName name="БелАрт2">'АП Калининский'!$A$596:$E$607</definedName>
    <definedName name="Белградская26к8">'АП Фрунзенский'!$A$289:$E$294</definedName>
    <definedName name="БелыеНочи">'АП Петроградский'!$A$68:$E$74</definedName>
    <definedName name="БелыйОстров">'АП Приморский'!$A$564:$E$570</definedName>
    <definedName name="Беринга23к2">'АП Василеостровский'!$A$47:$E$58</definedName>
    <definedName name="Богатырский55к1">'АП Приморский'!$A$497:$E$502</definedName>
    <definedName name="Брянцева15к2">'АП Калининский'!$A$239:$E$246</definedName>
    <definedName name="Буапештская7">'АП Фрунзенский'!$A$280:$E$285</definedName>
    <definedName name="Бумеранг">'АП Выборгский'!$A$397:$E$403</definedName>
    <definedName name="Бухаресткая146">'АП Фрунзенский'!$A$307:$E$312</definedName>
    <definedName name="Бухаресткая146к3">'АП Фрунзенский'!$A$316:$E$321</definedName>
    <definedName name="Вавиловых19">'АП Калининский'!$A$486:$E$491</definedName>
    <definedName name="Вавиловых7к4">'АП Калининский'!$A$307:$E$314</definedName>
    <definedName name="Варшавская59">'АП Московский'!$A$505:$E$511</definedName>
    <definedName name="Варшавская9">'АП Московский'!$A$495:$E$501</definedName>
    <definedName name="Василеостровский1">'АП Василеостровский'!$A$1:$E$32</definedName>
    <definedName name="Василеостровский2">'АП Василеостровский'!$A$86:$E$125</definedName>
    <definedName name="ВасильевскийОстров">'АП Василеостровский'!$A$165:$E$171</definedName>
    <definedName name="Верности14к2">'АП Калининский'!$A$540:$E$545</definedName>
    <definedName name="Весна">'АП Кудрово'!$A$1:$E$9</definedName>
    <definedName name="Викторич" localSheetId="32">'АП Кудрово'!#REF!</definedName>
    <definedName name="Викторич">'АП Мурино'!$A$50:$E$60</definedName>
    <definedName name="ВикторияХолл" localSheetId="32">'АП Кудрово'!#REF!</definedName>
    <definedName name="ВикторияХолл">'АП Мурино'!$A$65:$E$75</definedName>
    <definedName name="Витебский51">'АП Московский'!$A$447:$E$452</definedName>
    <definedName name="Выборгский1">'АП Выборгский'!$A$1:$E$25</definedName>
    <definedName name="Выборгский2">'АП Выборгский'!$A$29:$E$67</definedName>
    <definedName name="Выборгский3">'АП Выборгский'!$A$71:$E$92</definedName>
    <definedName name="Выборгский4">'АП Выборгский'!$A$96:$E$111</definedName>
    <definedName name="Выборгский5">'АП Выборгский'!$A$115:$E$135</definedName>
    <definedName name="ВыборгскоеШ27к3">'АП Выборгский'!$A$185:$E$192</definedName>
    <definedName name="ВыборгскоеШ5к1">'АП Выборгский'!$A$219:$E$224</definedName>
    <definedName name="Гаврская2">'АП Выборгский'!$A$327:$E$332</definedName>
    <definedName name="Галактика1">'АП Адмиралтеский'!$A$58:$E$63</definedName>
    <definedName name="Галактика2">'АП Адмиралтеский'!$A$67:$E$72</definedName>
    <definedName name="Галант">'АП Московский'!$A$255:$E$264</definedName>
    <definedName name="Гатчина" localSheetId="25">'АП Колпино'!$A$1:$E$26</definedName>
    <definedName name="Гатчина">'АП Гатчина'!$A$1:$E$160</definedName>
    <definedName name="Геометрия">'АП Приморский'!#REF!</definedName>
    <definedName name="ГлорияПарк">'АП Московский'!$A$280:$E$290</definedName>
    <definedName name="ГлорияПаркэкраны">'АП Московский'!$A$375:$E$380</definedName>
    <definedName name="ГородМастеров">'АП Калининский'!$A$399:$E$408</definedName>
    <definedName name="ГражданскаСити">'АП Калининский'!$A$343:$E$351</definedName>
    <definedName name="Гражданский116">'АП Калининский'!$A$250:$E$257</definedName>
    <definedName name="Гражданский88">'АП Калининский'!$A$295:$E$303</definedName>
    <definedName name="Гражданский88к6">'АП Калининский'!$A$531:$E$536</definedName>
    <definedName name="Гранд">'АП Петроградский'!$A$178:$E$184</definedName>
    <definedName name="ГрандКапитал">'АП Приморский'!$A$554:$E$560</definedName>
    <definedName name="ГрандФамилия">'АП Московский'!$A$393:$E$398</definedName>
    <definedName name="ГрандФамилияхолл">'АП Московский'!$A$537:$E$543</definedName>
    <definedName name="Графтио">'АП Петроградский'!$A$78:$E$84</definedName>
    <definedName name="ГусиЛебеди">'АП Приморский'!$A$120:$E$130</definedName>
    <definedName name="ГусиЛебедиэкраны">'АП Приморский'!$A$333:$E$338</definedName>
    <definedName name="Десятинная11">'АП Приморский'!$A$488:$E$493</definedName>
    <definedName name="Динамовская2">'АП Петроградский'!$A$268:$E$274</definedName>
    <definedName name="Дипломат">'АП Центральный'!$A$386:$E$392</definedName>
    <definedName name="ДомМегалит">'АП Калининский'!$A$432:$E$437</definedName>
    <definedName name="ДомНаЗелейной">'АП Петроградский'!$A$108:$E$114</definedName>
    <definedName name="ДомНаНевском">'АП Центральный'!$A$286:$E$292</definedName>
    <definedName name="ДомНаПесоч">'АП Петроградский'!$A$198:$E$204</definedName>
    <definedName name="ДомНаПосадской">'АП Петроградский'!$A$228:$E$234</definedName>
    <definedName name="ДомУМоря">'АП Петроградский'!$A$218:$E$224</definedName>
    <definedName name="Европейский3">'АП Кудрово'!$A$28:$E$36</definedName>
    <definedName name="Европейский8">'АП Кудрово'!$A$40:$E$46</definedName>
    <definedName name="ЕкатеринаВеликая">'АП Невский'!$A$180:$E$186</definedName>
    <definedName name="Екатерининский" localSheetId="32">'АП Кудрово'!#REF!</definedName>
    <definedName name="Екатерининский" localSheetId="33">'АП Мурино'!#REF!</definedName>
    <definedName name="Екатерининский" localSheetId="31">'АП Петроградский'!#REF!</definedName>
    <definedName name="Екатерининский">'АП Красногвардейский'!$A$87:$E$93</definedName>
    <definedName name="ЖемчужнаяГавань">'АП Красносельский'!$A$239:$E$244</definedName>
    <definedName name="ЖемчужныйКаскад">'АП Красносельский'!$A$228:$E$235</definedName>
    <definedName name="ЖилиБыли">'АП Выборгский'!$A$348:$E$353</definedName>
    <definedName name="ЖилиБылиСтенды">'АП Выборгский'!$A$432:$E$437</definedName>
    <definedName name="ЖК_на_Северном_пр_кт_д._4_к.1">'Выборгский район'!$A$14</definedName>
    <definedName name="ЖК13линияВО">'АП Василеостровский'!$A$205:$E$215</definedName>
    <definedName name="ЖКМонбланн">'АП Калининский'!$A$587:$E$594</definedName>
    <definedName name="ЖКМонбланСтенд">'АП Калининский'!$A$608:$E$615</definedName>
    <definedName name="ЖКПарнас">'АП Выборгский'!$A$407:$E$416</definedName>
    <definedName name="ЖКПрогрессХолл">'АП Кудрово'!$A$194:$E$204</definedName>
    <definedName name="ЖКУрбанист">'АП Мурино'!$A$129:$E$138</definedName>
    <definedName name="Звездная11">'АП Московский'!$A$294:$E$301</definedName>
    <definedName name="Звездная11экраны">'АП Московский'!$A$348:$E$353</definedName>
    <definedName name="Звездный">'АП Московский'!$A$268:$E$276</definedName>
    <definedName name="Звездный1">'АП Московский'!$A$456:$E$461</definedName>
    <definedName name="Звездный2">'АП Московский'!$A$384:$E$389</definedName>
    <definedName name="ЗеленыйОстров">'АП Петроградский'!$A$298:$E$304</definedName>
    <definedName name="ЗолотаяГавань">'АП Приморский'!$A$209:$E$220</definedName>
    <definedName name="ЗолотаяГаваньэкраны">'АП Приморский'!$A$342:$E$349</definedName>
    <definedName name="ИванДаМарья">'АП Калининский'!$A$366:$E$372</definedName>
    <definedName name="ИдеальныйМир">'АП Петроградский'!$A$188:$E$194</definedName>
    <definedName name="Империал">'АП Московский'!$A$485:$E$491</definedName>
    <definedName name="Калининский1">'АП Калининский'!$A$1:$E$34</definedName>
    <definedName name="Калининский2">'АП Калининский'!$A$38:$E$74</definedName>
    <definedName name="Калининский3">'АП Калининский'!$A$78:$E$109</definedName>
    <definedName name="Калининский4">'АП Калининский'!$A$113:$E$147</definedName>
    <definedName name="Калининский5">'АП Калининский'!$A$151:$E$211</definedName>
    <definedName name="КаменКоллекция">'АП Петроградский'!$A$98:$E$104</definedName>
    <definedName name="Камская4">'АП Василеостровский'!#REF!</definedName>
    <definedName name="Камышовая38к1">'АП Приморский'!$A$234:$E$240</definedName>
    <definedName name="Камышовая48к1">'АП Приморский'!$A$306:$E$311</definedName>
    <definedName name="Кантемировская11">'АП Выборгский'!$A$441:$E$456</definedName>
    <definedName name="Кантемировский">'АП Калининский'!$A$226:$E$235</definedName>
    <definedName name="Карпинского33к1">'АП Калининский'!$A$504:$E$509</definedName>
    <definedName name="Кемская14">'АП Петроградский'!$A$248:$E$254</definedName>
    <definedName name="Кемская7">'АП Петроградский'!$A$258:$E$264</definedName>
    <definedName name="КириллИДарья">'АП Калининский'!$A$376:$E$384</definedName>
    <definedName name="Кировский1">'АП Кировский'!$A$1:$E$62</definedName>
    <definedName name="Кировский2">'АП Кировский'!$A$66:$E$133</definedName>
    <definedName name="Кировский3">'АП Кировский'!$A$137:$E$168</definedName>
    <definedName name="Кировский4">'АП Кировский'!$A$172:$E$217</definedName>
    <definedName name="Кировский5">'АП Кировский'!$A$221:$E$262</definedName>
    <definedName name="Кировский6">'АП Кировский'!$A$266:$E$291</definedName>
    <definedName name="Коломяжский15">'АП Приморский'!$A$244:$E$252</definedName>
    <definedName name="Коломяжский26">'АП Приморский'!$A$506:$E$511</definedName>
    <definedName name="Коломяжский28к3">'АП Приморский'!$A$389:$E$394</definedName>
    <definedName name="Колпино">'АП Колпино'!$A$1:$E$26</definedName>
    <definedName name="Комендантский11">'АП Приморский'!$A$425:$E$430</definedName>
    <definedName name="Комендантский42к1">'АП Приморский'!$A$443:$E$448</definedName>
    <definedName name="Композиторов22к4">'АП Выборгский'!$A$264:$E$269</definedName>
    <definedName name="Кондратьевский62к3">'АП Калининский'!$A$215:$E$222</definedName>
    <definedName name="Континенты">'АП Выборгский'!$A$336:$E$344</definedName>
    <definedName name="КонтинентыСтенды">'АП Выборгский'!$A$420:$E$428</definedName>
    <definedName name="Королева20к1">'АП Приморский'!$A$452:$E$457</definedName>
    <definedName name="Космонавтов65">'АП Московский'!$A$205:$E$214</definedName>
    <definedName name="Космос">'АП Московский'!$A$438:$E$443</definedName>
    <definedName name="Красногвардейский1" localSheetId="32">'АП Кудрово'!$A$1:$E$1</definedName>
    <definedName name="Красногвардейский1" localSheetId="33">'АП Мурино'!$A$1:$E$1</definedName>
    <definedName name="Красногвардейский1" localSheetId="31">'АП Петроградский'!#REF!</definedName>
    <definedName name="Красногвардейский1">'АП Красногвардейский'!$A$1:$E$60</definedName>
    <definedName name="КрасноеСело1">'АП Красносельский'!$A$182:$E$224</definedName>
    <definedName name="Красносельский1">'АП Красносельский'!$A$1:$E$20</definedName>
    <definedName name="Красносельский2">'АП Красносельский'!$A$24:$E$51</definedName>
    <definedName name="Красносельский3">'АП Красносельский'!$A$55:$E$84</definedName>
    <definedName name="Красносельский4">'АП Красносельский'!$A$88:$E$109</definedName>
    <definedName name="Красносельский5">'АП Красносельский'!$A$113:$E$162</definedName>
    <definedName name="Красносельский6">'АП Красносельский'!$A$166:$E$178</definedName>
    <definedName name="КремлевскиеЗвезды">'АП Московский'!$A$357:$E$362</definedName>
    <definedName name="Крестовский">'АП Петроградский'!$A$238:$E$244</definedName>
    <definedName name="Крестьянский5">'АП Петроградский'!$A$88:$E$94</definedName>
    <definedName name="КристаллыКрест">'АП Петроградский'!$A$308:$E$314</definedName>
    <definedName name="Лабораторный23ст1">'АП Калининский'!#REF!</definedName>
    <definedName name="ЛанскойКвартал">'АП Приморский'!$A$256:$E$262</definedName>
    <definedName name="ЛасточкиноГнездо">'АП Невский'!$A$149:$E$166</definedName>
    <definedName name="ЛенинградскаяСимфония">'АП Приморский'!$A$315:$E$320</definedName>
    <definedName name="Ленсовета88">'АП Московский'!$A$305:$E$313</definedName>
    <definedName name="ЛеонтьевскийМыс">'АП Петроградский'!$A$138:$E$144</definedName>
    <definedName name="Летний">'АП Московский'!$A$317:$E$326</definedName>
    <definedName name="Лиговский123">'АП Центральный'!$A$396:$E$402</definedName>
    <definedName name="Луначарского64">'АП Выборгский'!$A$309:$E$314</definedName>
    <definedName name="Лыжный7">'АП Приморский'!$A$266:$E$272</definedName>
    <definedName name="Лыжный7экраны">'АП Приморский'!$A$297:$E$302</definedName>
    <definedName name="Люмьер">'АП Петроградский'!$A$38:$E$44</definedName>
    <definedName name="МаленькаяФранция">'АП Василеостровский'!$A$185:$E$191</definedName>
    <definedName name="Марсель">'АП Приморский'!$A$371:$E$376</definedName>
    <definedName name="Мартыновская14к1">'АП Приморский'!$A$224:$E$230</definedName>
    <definedName name="Мастер">'АП Приморский'!$A$362:$E$367</definedName>
    <definedName name="Мациевича1">'АП Приморский'!$A$470:$E$475</definedName>
    <definedName name="Мациевича3">'АП Приморский'!$A$479:$E$484</definedName>
    <definedName name="Мегалит">'АП Невский'!$A$210:$E$216</definedName>
    <definedName name="Международный">'АП Фрунзенский'!$A$262:$E$267</definedName>
    <definedName name="Менедельсон">'АП Петроградский'!$A$128:$E$134</definedName>
    <definedName name="Миллениум">'АП Выборгский'!$A$387:$E$393</definedName>
    <definedName name="Молодежный">'АП Невский'!$A$170:$E$176</definedName>
    <definedName name="Монблан">'АП Выборгский'!#REF!</definedName>
    <definedName name="Монбланстенды">'АП Центральный'!#REF!</definedName>
    <definedName name="Монодом">'АП Василеостровский'!$A$195:$E$201</definedName>
    <definedName name="Монплезир">'АП Кировский'!$A$305:$E$311</definedName>
    <definedName name="Море1">'АП Красносельский'!$A$258:$E$266</definedName>
    <definedName name="Море2">'АП Красносельский'!$A$270:$E$278</definedName>
    <definedName name="Морской28">'АП Петроградский'!$A$288:$E$294</definedName>
    <definedName name="Морской33">'АП Петроградский'!$A$278:$E$284</definedName>
    <definedName name="МорскойКаскад">'АП Василеостровский'!$A$62:$E$69</definedName>
    <definedName name="МорскойКаскадЭкраны">'АП Василеостровский'!$A$143:$E$151</definedName>
    <definedName name="МорскойФасад">'АП Василеостровский'!$A$73:$E$82</definedName>
    <definedName name="МорскойФасадЭкраны">'АП Василеостровский'!$A$129:$E$139</definedName>
    <definedName name="Москва">'АП Московский'!$A$230:$E$237</definedName>
    <definedName name="МосковскиеВорота">'АП Московский'!$A$241:$E$251</definedName>
    <definedName name="МосковскиеВоротаэкраны">'АП Московский'!$A$330:$E$335</definedName>
    <definedName name="Московский1">'АП Московский'!$A$1:$E$25</definedName>
    <definedName name="Московский2">'АП Московский'!$A$29:$E$64</definedName>
    <definedName name="Московский3">'АП Московский'!$A$68:$E$102</definedName>
    <definedName name="Московский4">'АП Московский'!$A$106:$E$141</definedName>
    <definedName name="Московский5">'АП Московский'!$A$145:$E$171</definedName>
    <definedName name="Московский6">'АП Московский'!$A$175:$E$201</definedName>
    <definedName name="Московский82">'АП Московский'!$A$465:$E$471</definedName>
    <definedName name="МосковскийКвартал">'АП Московский'!$A$525:$E$533</definedName>
    <definedName name="МуринскиеВысоты" localSheetId="32">'АП Кудрово'!#REF!</definedName>
    <definedName name="МуринскиеВысоты">'АП Мурино'!$A$13:$E$21</definedName>
    <definedName name="МуринскийПосад" localSheetId="32">'АП Кудрово'!$A$1:$E$9</definedName>
    <definedName name="МуринскийПосад">'АП Мурино'!$A$1:$E$9</definedName>
    <definedName name="Муринское1" localSheetId="32">'АП Кудрово'!#REF!</definedName>
    <definedName name="Муринское1">'АП Мурино'!$A$25:$E$34</definedName>
    <definedName name="МФКSalut1">'АП Московский'!$A$402:$E$407</definedName>
    <definedName name="МФКSalut2">'АП Московский'!$A$411:$E$416</definedName>
    <definedName name="МФКSalut3">'АП Московский'!$A$420:$E$425</definedName>
    <definedName name="МФКSalut4">'АП Московский'!$A$429:$E$434</definedName>
    <definedName name="Наставников" localSheetId="32">'АП Кудрово'!#REF!</definedName>
    <definedName name="Наставников" localSheetId="33">'АП Мурино'!#REF!</definedName>
    <definedName name="Наставников" localSheetId="31">'АП Петроградский'!#REF!</definedName>
    <definedName name="Наставников">'АП Красногвардейский'!$A$74:$E$83</definedName>
    <definedName name="Науки19к2">'АП Калининский'!$A$355:$E$362</definedName>
    <definedName name="Науки63">'АП Калининский'!$A$522:$E$527</definedName>
    <definedName name="Науки8к3">'АП Калининский'!$A$332:$E$339</definedName>
    <definedName name="Науки8к3Экран">'АП Калининский'!$A$558:$E$563</definedName>
    <definedName name="НеваНева">'АП Василеостровский'!$A$175:$E$181</definedName>
    <definedName name="Невский1">'АП Невский'!$A$1:$E$31</definedName>
    <definedName name="Невский2">'АП Невский'!$A$35:$E$74</definedName>
    <definedName name="Невский3">'АП Невский'!$A$78:$E$109</definedName>
    <definedName name="Невский4">'АП Невский'!$A$113:$E$145</definedName>
    <definedName name="НевскийДуэт">'АП Невский'!$A$229:$E$235</definedName>
    <definedName name="НевскийТриумф">'АП Невский'!$A$220:$E$225</definedName>
    <definedName name="Непокоренных49к2">'АП Калининский'!$A$549:$E$554</definedName>
    <definedName name="НоваяИстория">'АП Василеостровский'!$A$155:$E$161</definedName>
    <definedName name="НоваяКаменка">'АП Приморский'!$A$154:$E$163</definedName>
    <definedName name="НовоеСозвездие">'АП Калининский'!$A$261:$E$268</definedName>
    <definedName name="Новоколомяжский16к8">'АП Приморский'!$A$407:$E$412</definedName>
    <definedName name="Новомосковский">'АП Московский'!$A$547:$E$555</definedName>
    <definedName name="НовыйКолизей">'АП Центральный'!$A$336:$E$342</definedName>
    <definedName name="НовыйЛесснер">'АП Выборгский'!$A$367:$E$373</definedName>
    <definedName name="НовыйОккервиль1">'АП Кудрово'!$A$111:$E$119</definedName>
    <definedName name="НовыйОккервиль2">'АП Кудрово'!$A$123:$E$131</definedName>
    <definedName name="НовыйОккервиль3">'АП Кудрово'!$A$135:$E$143</definedName>
    <definedName name="НовыйОккервиль4">'АП Кудрово'!$A$157:$E$167</definedName>
    <definedName name="НовыйОккервиль41">'АП Кудрово'!$A$147:$E$153</definedName>
    <definedName name="НовыйОккервиль5">'АП Кудрово'!$A$157:$E$167</definedName>
    <definedName name="Олимп">'АП Московский'!$A$475:$E$481</definedName>
    <definedName name="Оптиков34к2">'АП Приморский'!$A$90:$E$96</definedName>
    <definedName name="Оптиков47к1">'АП Приморский'!$A$276:$E$282</definedName>
    <definedName name="Орбита">'АП Калининский'!$A$318:$E$328</definedName>
    <definedName name="Ориенталь">'АП Петроградский'!$A$48:$E$54</definedName>
    <definedName name="ПарадныйКвартал">'АП Центральный'!$A$406:$E$412</definedName>
    <definedName name="ПВЗМурин27к4">'АП Мурино'!$A$120:$E$125</definedName>
    <definedName name="ПВЗПарф14">'АП Адмиралтеский'!$A$85:$E$90</definedName>
    <definedName name="ПВЗПарф5">'АП Адмиралтеский'!$A$76:$E$81</definedName>
    <definedName name="ПВЗПет45">'АП Красносельский'!$A$282:$E$287</definedName>
    <definedName name="ПВЗПет59">'АП Красносельский'!$A$291:$E$296</definedName>
    <definedName name="ПетербургскийСтиль">'АП Центральный'!$A$366:$E$372</definedName>
    <definedName name="Петровский14">'АП Петроградский'!$A$208:$E$214</definedName>
    <definedName name="ПетроградскийЭталон">'АП Петроградский'!$A$1:$E$7</definedName>
    <definedName name="ПетроградскийЭталонэкраны">'АП Петроградский'!$A$29:$E$34</definedName>
    <definedName name="Планерная63к1">'АП Приморский'!$A$461:$E$466</definedName>
    <definedName name="Платинум" localSheetId="32">'АП Кудрово'!#REF!</definedName>
    <definedName name="Платинум" localSheetId="33">'АП Мурино'!#REF!</definedName>
    <definedName name="Платинум" localSheetId="31">'АП Петроградский'!#REF!</definedName>
    <definedName name="Платинум">'АП Красногвардейский'!$A$107:$E$113</definedName>
    <definedName name="Победитель">'АП Приморский'!$A$324:$E$329</definedName>
    <definedName name="Победы5">'АП Московский'!$A$515:$E$521</definedName>
    <definedName name="ПолежаевскиеДома">'АП Кировский'!$A$295:$E$301</definedName>
    <definedName name="Поликарпова6к1">'АП Приморский'!$A$434:$E$439</definedName>
    <definedName name="ПоэмаУТрехОзер">'АП Выборгский'!$A$139:$E$146</definedName>
    <definedName name="ПрагмаХаус">'АП Выборгский'!$A$357:$E$363</definedName>
    <definedName name="Приморский1">'АП Приморский'!$A$1:$E$19</definedName>
    <definedName name="Приморский2">'АП Приморский'!$A$23:$E$45</definedName>
    <definedName name="Приморский4">'АП Приморский'!$A$49:$E$64</definedName>
    <definedName name="Приморский5">'АП Приморский'!$A$68:$E$86</definedName>
    <definedName name="Прогресс">'АП Кудрово'!$A$182:$E$190</definedName>
    <definedName name="Пулковская">'АП Московский'!$A$218:$E$226</definedName>
    <definedName name="Пулковская1">'АП Московский'!$A$559:$E$569</definedName>
    <definedName name="Пулковский">'АП Московский'!$A$339:$E$344</definedName>
    <definedName name="Радуга">'АП Фрунзенский'!$A$229:$E$237</definedName>
    <definedName name="РезеденцияНаКрест">'АП Петроградский'!$A$318:$E$324</definedName>
    <definedName name="Резиденс">'АП Василеостровский'!#REF!</definedName>
    <definedName name="РезиденциянаСуворовском">'АП Центральный'!$A$376:$E$382</definedName>
    <definedName name="Робеспьера4">'АП Центральный'!$A$356:$E$362</definedName>
    <definedName name="Рождественский">'АП Центральный'!$A$296:$E$302</definedName>
    <definedName name="Русскийбогатырь">'АП Приморский'!$A$110:$E$116</definedName>
    <definedName name="Руставели60">'АП Калининский'!$A$513:$E$518</definedName>
    <definedName name="Рюхина12">'АП Петроградский'!$A$328:$E$333</definedName>
    <definedName name="Савушкина117к2">'АП Приморский'!$A$380:$E$385</definedName>
    <definedName name="Савушкина36">'АП Приморский'!$A$544:$E$550</definedName>
    <definedName name="СантьягоДеКуба4к3">'АП Выборгский'!$A$174:$E$181</definedName>
    <definedName name="СевернаяКорона">'АП Выборгский'!$A$318:$E$323</definedName>
    <definedName name="СевернаяРегата">'АП Приморский'!$A$286:$E$293</definedName>
    <definedName name="СеверныйПр4к1">'АП Выборгский'!$A$161:$E$170</definedName>
    <definedName name="Серебристый">'АП Приморский'!$A$524:$E$530</definedName>
    <definedName name="СеребрянаяЗвезда">'АП Приморский'!$A$134:$E$140</definedName>
    <definedName name="СеребряныеКлючи">'АП Фрунзенский'!$A$210:$E$225</definedName>
    <definedName name="СеребряныйИсточник">'АП Приморский'!$A$144:$E$150</definedName>
    <definedName name="Сестрорецк">'АП Курортный'!$A$1:$E$39</definedName>
    <definedName name="Сикейроса11к1">'АП Выборгский'!$A$228:$E$233</definedName>
    <definedName name="Сикейроса11к2">'АП Выборгский'!$A$237:$E$242</definedName>
    <definedName name="Сиреневый10">'АП Выборгский'!$A$282:$E$287</definedName>
    <definedName name="Славянка" localSheetId="26">'АП Гатчина'!$A$1:$E$31</definedName>
    <definedName name="Славянка" localSheetId="25">'АП Колпино'!$A$1:$E$20</definedName>
    <definedName name="Славянка">'АП Пушкинский'!$A$1:$E$37</definedName>
    <definedName name="СмольныйПарк">'АП Центральный'!$A$316:$E$322</definedName>
    <definedName name="СмольныйПР">'АП Центральный'!$A$306:$E$312</definedName>
    <definedName name="СолнечныйГород">'АП Красносельский'!#REF!</definedName>
    <definedName name="София">'АП Фрунзенский'!$A$241:$E$258</definedName>
    <definedName name="СофьиКовалевской16к5">'АП Калининский'!$A$495:$E$500</definedName>
    <definedName name="СтараяКрепость" localSheetId="32">'АП Кудрово'!#REF!</definedName>
    <definedName name="СтараяКрепость">'АП Мурино'!$A$38:$E$46</definedName>
    <definedName name="Стародеревенская6к1">'АП Приморский'!$A$398:$E$403</definedName>
    <definedName name="Столичная1">'АП Кудрово'!$A$93:$E$107</definedName>
    <definedName name="Столичная6">'АП Кудрово'!$A$79:$E$89</definedName>
    <definedName name="Строителей20">'АП Кудрово'!$A$67:$E$75</definedName>
    <definedName name="Суворовский">'АП Центральный'!$A$275:$E$281</definedName>
    <definedName name="ТаллинскийПарк">'АП Ломоносовский'!$A$23:$E$36</definedName>
    <definedName name="Тимуровская23к1">'АП Калининский'!$A$450:$E$455</definedName>
    <definedName name="Тимуровская23к2">'АП Калининский'!$A$459:$E$464</definedName>
    <definedName name="Тимуровская23к3">'АП Калининский'!$A$468:$E$473</definedName>
    <definedName name="Тореза95">'АП Выборгский'!$A$273:$E$278</definedName>
    <definedName name="Туристкая15к2">'АП Приморский'!$A$100:$E$106</definedName>
    <definedName name="Тухачевского" localSheetId="32">'АП Кудрово'!#REF!</definedName>
    <definedName name="Тухачевского" localSheetId="33">'АП Мурино'!#REF!</definedName>
    <definedName name="Тухачевского" localSheetId="31">'АП Петроградский'!$A$1:$E$7</definedName>
    <definedName name="Тухачевского">'АП Красногвардейский'!$A$64:$E$70</definedName>
    <definedName name="УтренняяЗвезда">'АП Калининский'!$A$388:$E$395</definedName>
    <definedName name="УтренняяЗвездаЭкран">'АП Калининский'!$A$423:$E$428</definedName>
    <definedName name="Учебный2">'АП Выборгский'!$A$255:$E$260</definedName>
    <definedName name="УчебныйПер2">'АП Выборгский'!$A$150:$E$157</definedName>
    <definedName name="Учительская18">'АП Калининский'!$A$272:$E$280</definedName>
    <definedName name="Ушинского14">'АП Калининский'!$A$441:$E$446</definedName>
    <definedName name="Ушинского2">'АП Калининский'!$A$284:$E$291</definedName>
    <definedName name="Фаворит">'АП Петроградский'!$A$168:$E$174</definedName>
    <definedName name="Фортис">'АП Приморский'!$A$574:$E$580</definedName>
    <definedName name="Фрунзенский1">'АП Фрунзенский'!$A$1:$E$42</definedName>
    <definedName name="Фрунзенский2">'АП Фрунзенский'!$A$46:$E$76</definedName>
    <definedName name="Фрунзенский3">'АП Фрунзенский'!$A$80:$E$120</definedName>
    <definedName name="Фрунзенский4">'АП Фрунзенский'!$A$124:$E$161</definedName>
    <definedName name="Фрунзенский5">'АП Фрунзенский'!$A$165:$E$206</definedName>
    <definedName name="Художников10к1">'АП Выборгский'!$A$246:$E$251</definedName>
    <definedName name="Художников17к1">'АП Выборгский'!$A$300:$E$305</definedName>
    <definedName name="ЦарскаяСтолица1">'АП Центральный'!$A$232:$E$244</definedName>
    <definedName name="ЦарскаяСтолица2">'АП Центральный'!$A$248:$E$260</definedName>
    <definedName name="ЦарскаяСтолица3">'АП Центральный'!$A$264:$E$271</definedName>
    <definedName name="ЦветыРадуги" localSheetId="32">'АП Кудрово'!#REF!</definedName>
    <definedName name="ЦветыРадуги">'АП Мурино'!$A$79:$E$90</definedName>
    <definedName name="Центральная50">'АП Кудрово'!$A$13:$E$24</definedName>
    <definedName name="Центральный1">'АП Центральный'!$A$1:$E$75</definedName>
    <definedName name="Центральный2">'АП Центральный'!$A$79:$E$155</definedName>
    <definedName name="Центральный3">'АП Центральный'!$A$159:$E$228</definedName>
    <definedName name="Чапаева16">'АП Петроградский'!$A$158:$E$164</definedName>
    <definedName name="Черкасова14">'АП Калининский'!$A$477:$E$482</definedName>
    <definedName name="Шкиперский20">'АП Василеостровский'!$A$36:$E$43</definedName>
    <definedName name="Шпалерная50">'АП Центральный'!$A$326:$E$332</definedName>
    <definedName name="Шпалерная52">'АП Центральный'!#REF!</definedName>
    <definedName name="Шпалерная60">'АП Центральный'!$A$346:$E$352</definedName>
    <definedName name="ШуваловоОзерки">'АП Выборгский'!$A$196:$E$205</definedName>
    <definedName name="ШуваловскиеВысоты">'АП Выборгский'!#REF!</definedName>
    <definedName name="Энгельса126к1">'АП Выборгский'!#REF!</definedName>
    <definedName name="ЮбилейныйКвартал1">'АП Приморский'!$A$167:$E$177</definedName>
    <definedName name="ЮбилейныйКвартал2">'АП Приморский'!$A$181:$E$190</definedName>
    <definedName name="ЮбилейныйКвартал3">'АП Приморский'!$A$194:$E$205</definedName>
    <definedName name="яЛинияВО">'АП Василеостровский'!#REF!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46" l="1"/>
  <c r="E38" i="46"/>
  <c r="D12" i="7"/>
  <c r="E127" i="10"/>
  <c r="E126" i="10"/>
  <c r="E125" i="10"/>
  <c r="E124" i="10"/>
  <c r="E123" i="10"/>
  <c r="E121" i="10"/>
  <c r="E120" i="10"/>
  <c r="E119" i="10"/>
  <c r="E118" i="10"/>
  <c r="E117" i="10"/>
  <c r="E116" i="10"/>
  <c r="E115" i="10"/>
  <c r="E114" i="10"/>
  <c r="E113" i="10"/>
  <c r="E112" i="10"/>
  <c r="E111" i="10"/>
  <c r="E109" i="10"/>
  <c r="E108" i="10"/>
  <c r="E106" i="10"/>
  <c r="E105" i="10"/>
  <c r="E104" i="10"/>
  <c r="E103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" i="31"/>
  <c r="E2" i="31"/>
  <c r="D196" i="23"/>
  <c r="E196" i="23"/>
  <c r="F26" i="22"/>
  <c r="F21" i="20"/>
  <c r="E21" i="20"/>
  <c r="E215" i="2"/>
  <c r="D215" i="2"/>
  <c r="E207" i="29" l="1"/>
  <c r="D207" i="29"/>
  <c r="F12" i="28"/>
  <c r="E12" i="28"/>
  <c r="D12" i="28"/>
  <c r="E321" i="4"/>
  <c r="E308" i="4"/>
  <c r="E285" i="4"/>
  <c r="E271" i="4"/>
  <c r="E259" i="4"/>
  <c r="E246" i="4"/>
  <c r="E78" i="6"/>
  <c r="E346" i="19"/>
  <c r="E298" i="19"/>
  <c r="E275" i="19"/>
  <c r="E200" i="17"/>
  <c r="E165" i="17"/>
  <c r="D273" i="8" l="1"/>
  <c r="C33" i="7" s="1"/>
  <c r="E273" i="8"/>
  <c r="E261" i="8"/>
  <c r="D261" i="8"/>
  <c r="C32" i="7" s="1"/>
  <c r="E100" i="27" l="1"/>
  <c r="E255" i="27"/>
  <c r="E239" i="27"/>
  <c r="E161" i="12"/>
  <c r="E323" i="19"/>
  <c r="C6" i="42" l="1"/>
  <c r="F6" i="42" s="1"/>
  <c r="D7" i="44"/>
  <c r="C3" i="43" s="1"/>
  <c r="E7" i="44"/>
  <c r="E448" i="17"/>
  <c r="D448" i="17"/>
  <c r="C48" i="16" s="1"/>
  <c r="F48" i="16" s="1"/>
  <c r="E28" i="41"/>
  <c r="D28" i="41"/>
  <c r="E28" i="20"/>
  <c r="D28" i="20"/>
  <c r="D15" i="30"/>
  <c r="C15" i="30"/>
  <c r="E14" i="30"/>
  <c r="D14" i="30"/>
  <c r="E13" i="30"/>
  <c r="E15" i="30" s="1"/>
  <c r="D13" i="30"/>
  <c r="C29" i="7"/>
  <c r="E28" i="7"/>
  <c r="D28" i="7"/>
  <c r="E27" i="7"/>
  <c r="D27" i="7"/>
  <c r="D29" i="7" s="1"/>
  <c r="B6" i="43" l="1"/>
  <c r="G24" i="15" s="1"/>
  <c r="F3" i="43"/>
  <c r="E29" i="7"/>
  <c r="E411" i="17" l="1"/>
  <c r="E29" i="21"/>
  <c r="G5" i="20" l="1"/>
  <c r="F5" i="20"/>
  <c r="E5" i="20"/>
  <c r="D5" i="20"/>
  <c r="D21" i="16"/>
  <c r="D59" i="2"/>
  <c r="D53" i="29" l="1"/>
  <c r="D550" i="4" l="1"/>
  <c r="D85" i="21"/>
  <c r="D70" i="21"/>
  <c r="D55" i="21"/>
  <c r="D185" i="23"/>
  <c r="C24" i="22" s="1"/>
  <c r="D29" i="21"/>
  <c r="D411" i="17"/>
  <c r="D41" i="21"/>
  <c r="D599" i="19"/>
  <c r="D403" i="19"/>
  <c r="D379" i="19"/>
  <c r="E610" i="19"/>
  <c r="D610" i="19"/>
  <c r="E173" i="23" l="1"/>
  <c r="D173" i="23"/>
  <c r="E111" i="21" l="1"/>
  <c r="D111" i="21"/>
  <c r="C24" i="20" s="1"/>
  <c r="F24" i="20" s="1"/>
  <c r="D576" i="4"/>
  <c r="C29" i="3" s="1"/>
  <c r="E29" i="3" s="1"/>
  <c r="F29" i="3" l="1"/>
  <c r="E24" i="20"/>
  <c r="E561" i="4"/>
  <c r="D561" i="4"/>
  <c r="C35" i="3" s="1"/>
  <c r="C38" i="18"/>
  <c r="E38" i="18" s="1"/>
  <c r="D38" i="18" l="1"/>
  <c r="F38" i="18"/>
  <c r="E424" i="17"/>
  <c r="D424" i="17"/>
  <c r="C8" i="24" l="1"/>
  <c r="D8" i="24" s="1"/>
  <c r="E8" i="24" l="1"/>
  <c r="C39" i="18"/>
  <c r="E39" i="18" s="1"/>
  <c r="D39" i="18" l="1"/>
  <c r="F39" i="18"/>
  <c r="C17" i="5"/>
  <c r="D17" i="5" s="1"/>
  <c r="D53" i="1"/>
  <c r="E53" i="1"/>
  <c r="E49" i="1"/>
  <c r="D49" i="1"/>
  <c r="E17" i="5" l="1"/>
  <c r="F35" i="1"/>
  <c r="E35" i="1"/>
  <c r="D35" i="1"/>
  <c r="E205" i="19" l="1"/>
  <c r="E204" i="19"/>
  <c r="E203" i="19"/>
  <c r="E202" i="19"/>
  <c r="E201" i="19"/>
  <c r="E200" i="19"/>
  <c r="E199" i="19"/>
  <c r="E198" i="19"/>
  <c r="E197" i="19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51" i="1"/>
  <c r="D51" i="1"/>
  <c r="C8" i="30"/>
  <c r="E8" i="30" s="1"/>
  <c r="C7" i="30"/>
  <c r="C9" i="30" s="1"/>
  <c r="E7" i="30" l="1"/>
  <c r="E9" i="30" s="1"/>
  <c r="D7" i="30"/>
  <c r="D8" i="30"/>
  <c r="G21" i="16"/>
  <c r="F21" i="16"/>
  <c r="E21" i="16"/>
  <c r="D45" i="18"/>
  <c r="D66" i="18"/>
  <c r="E66" i="18"/>
  <c r="D9" i="30" l="1"/>
  <c r="D19" i="26"/>
  <c r="E232" i="4" l="1"/>
  <c r="D232" i="4"/>
  <c r="D247" i="2"/>
  <c r="D259" i="4"/>
  <c r="D246" i="4"/>
  <c r="E3" i="29"/>
  <c r="E4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" i="29"/>
  <c r="C25" i="28"/>
  <c r="D25" i="28" s="1"/>
  <c r="C24" i="28"/>
  <c r="C23" i="28"/>
  <c r="D23" i="28" s="1"/>
  <c r="C22" i="28"/>
  <c r="C21" i="28"/>
  <c r="D21" i="28" s="1"/>
  <c r="C9" i="28"/>
  <c r="C27" i="26"/>
  <c r="C26" i="26"/>
  <c r="D26" i="26" s="1"/>
  <c r="C25" i="26"/>
  <c r="C24" i="26"/>
  <c r="C23" i="26"/>
  <c r="D23" i="26" s="1"/>
  <c r="C22" i="26"/>
  <c r="C21" i="26"/>
  <c r="C20" i="26"/>
  <c r="D20" i="26" s="1"/>
  <c r="C18" i="26"/>
  <c r="C17" i="26"/>
  <c r="D17" i="26" s="1"/>
  <c r="C16" i="26"/>
  <c r="D16" i="26" s="1"/>
  <c r="C15" i="26"/>
  <c r="D15" i="26" s="1"/>
  <c r="C14" i="26"/>
  <c r="D14" i="26" s="1"/>
  <c r="C5" i="26"/>
  <c r="D150" i="27"/>
  <c r="C4" i="26" s="1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80" i="27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2" i="27"/>
  <c r="C3" i="26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33" i="18"/>
  <c r="C32" i="18"/>
  <c r="C31" i="18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39" i="19"/>
  <c r="E3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" i="19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E129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16" i="17"/>
  <c r="E98" i="17"/>
  <c r="E99" i="17"/>
  <c r="E100" i="17"/>
  <c r="E101" i="17"/>
  <c r="E102" i="17"/>
  <c r="E103" i="17"/>
  <c r="E104" i="17"/>
  <c r="E105" i="17"/>
  <c r="E97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72" i="17"/>
  <c r="D87" i="17"/>
  <c r="C5" i="16" s="1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30" i="17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" i="17"/>
  <c r="C10" i="5"/>
  <c r="C6" i="5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76" i="4"/>
  <c r="E163" i="4"/>
  <c r="E164" i="4"/>
  <c r="E165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46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07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69" i="4"/>
  <c r="E70" i="2"/>
  <c r="E71" i="2"/>
  <c r="E72" i="2"/>
  <c r="E73" i="2"/>
  <c r="E74" i="2"/>
  <c r="E75" i="2"/>
  <c r="E76" i="2"/>
  <c r="E77" i="2"/>
  <c r="E78" i="2"/>
  <c r="E79" i="2"/>
  <c r="E80" i="2"/>
  <c r="E51" i="2"/>
  <c r="E52" i="2"/>
  <c r="E53" i="2"/>
  <c r="E54" i="2"/>
  <c r="E55" i="2"/>
  <c r="E56" i="2"/>
  <c r="E57" i="2"/>
  <c r="E58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24" i="2"/>
  <c r="D40" i="2"/>
  <c r="E2" i="2"/>
  <c r="E3" i="2"/>
  <c r="E4" i="2"/>
  <c r="E5" i="2"/>
  <c r="E6" i="2"/>
  <c r="E7" i="2"/>
  <c r="E8" i="2"/>
  <c r="E9" i="2"/>
  <c r="E10" i="2"/>
  <c r="E11" i="2"/>
  <c r="E12" i="2"/>
  <c r="E13" i="2"/>
  <c r="D14" i="2"/>
  <c r="D81" i="2"/>
  <c r="E69" i="2"/>
  <c r="E50" i="2"/>
  <c r="E14" i="2" l="1"/>
  <c r="C66" i="18"/>
  <c r="E97" i="4"/>
  <c r="E81" i="2"/>
  <c r="E70" i="27"/>
  <c r="E59" i="2"/>
  <c r="E150" i="27"/>
  <c r="C26" i="28"/>
  <c r="E40" i="2"/>
  <c r="D49" i="31" l="1"/>
  <c r="C3" i="30" s="1"/>
  <c r="B17" i="30" s="1"/>
  <c r="D45" i="32"/>
  <c r="C3" i="34" s="1"/>
  <c r="E4" i="32"/>
  <c r="E5" i="32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3" i="32"/>
  <c r="E2" i="32"/>
  <c r="E569" i="19"/>
  <c r="D569" i="19"/>
  <c r="C37" i="18" s="1"/>
  <c r="D9" i="28"/>
  <c r="D12" i="41"/>
  <c r="C3" i="42" s="1"/>
  <c r="B9" i="42" s="1"/>
  <c r="G21" i="15" s="1"/>
  <c r="E12" i="41"/>
  <c r="E45" i="32" l="1"/>
  <c r="D37" i="18"/>
  <c r="D40" i="18" s="1"/>
  <c r="C40" i="18"/>
  <c r="F3" i="42"/>
  <c r="E3" i="42"/>
  <c r="E49" i="31"/>
  <c r="F37" i="18"/>
  <c r="F40" i="18" s="1"/>
  <c r="E37" i="18"/>
  <c r="E40" i="18" s="1"/>
  <c r="D21" i="40"/>
  <c r="C3" i="39" s="1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E5" i="40"/>
  <c r="E4" i="40"/>
  <c r="E3" i="40"/>
  <c r="E2" i="40"/>
  <c r="E21" i="40" l="1"/>
  <c r="B6" i="39"/>
  <c r="G28" i="15" s="1"/>
  <c r="D155" i="38" l="1"/>
  <c r="C3" i="37" s="1"/>
  <c r="B6" i="37" s="1"/>
  <c r="G27" i="15" s="1"/>
  <c r="E3" i="38"/>
  <c r="E4" i="38"/>
  <c r="E5" i="38"/>
  <c r="E6" i="38"/>
  <c r="E7" i="38"/>
  <c r="E8" i="38"/>
  <c r="E9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E100" i="38"/>
  <c r="E101" i="38"/>
  <c r="E102" i="38"/>
  <c r="E103" i="38"/>
  <c r="E104" i="38"/>
  <c r="E105" i="38"/>
  <c r="E106" i="38"/>
  <c r="E107" i="38"/>
  <c r="E108" i="38"/>
  <c r="E109" i="38"/>
  <c r="E110" i="38"/>
  <c r="E111" i="38"/>
  <c r="E112" i="38"/>
  <c r="E113" i="38"/>
  <c r="E114" i="38"/>
  <c r="E115" i="38"/>
  <c r="E116" i="38"/>
  <c r="E117" i="38"/>
  <c r="E118" i="38"/>
  <c r="E119" i="38"/>
  <c r="E120" i="38"/>
  <c r="E121" i="38"/>
  <c r="E122" i="38"/>
  <c r="E123" i="38"/>
  <c r="E124" i="38"/>
  <c r="E125" i="38"/>
  <c r="E126" i="38"/>
  <c r="E127" i="38"/>
  <c r="E128" i="38"/>
  <c r="E129" i="38"/>
  <c r="E130" i="38"/>
  <c r="E131" i="38"/>
  <c r="E132" i="38"/>
  <c r="E133" i="38"/>
  <c r="E134" i="38"/>
  <c r="E135" i="38"/>
  <c r="E136" i="38"/>
  <c r="E137" i="38"/>
  <c r="E138" i="38"/>
  <c r="E139" i="38"/>
  <c r="E140" i="38"/>
  <c r="E141" i="38"/>
  <c r="E142" i="38"/>
  <c r="E143" i="38"/>
  <c r="E144" i="38"/>
  <c r="E145" i="38"/>
  <c r="E146" i="38"/>
  <c r="E147" i="38"/>
  <c r="E148" i="38"/>
  <c r="E149" i="38"/>
  <c r="E150" i="38"/>
  <c r="E151" i="38"/>
  <c r="E152" i="38"/>
  <c r="E153" i="38"/>
  <c r="E154" i="38"/>
  <c r="E2" i="38"/>
  <c r="E155" i="38" s="1"/>
  <c r="F3" i="37" l="1"/>
  <c r="E3" i="37"/>
  <c r="E32" i="36"/>
  <c r="D32" i="36"/>
  <c r="C3" i="35" s="1"/>
  <c r="F3" i="35" l="1"/>
  <c r="E3" i="35"/>
  <c r="B6" i="35"/>
  <c r="G26" i="15" s="1"/>
  <c r="F3" i="34" l="1"/>
  <c r="E3" i="34" l="1"/>
  <c r="D3" i="34"/>
  <c r="B6" i="34"/>
  <c r="G25" i="15" s="1"/>
  <c r="G3" i="34"/>
  <c r="F3" i="30"/>
  <c r="D3" i="30" l="1"/>
  <c r="G17" i="15"/>
  <c r="E3" i="30"/>
  <c r="G3" i="30"/>
  <c r="E145" i="29"/>
  <c r="D145" i="29"/>
  <c r="C18" i="28" s="1"/>
  <c r="E18" i="28" s="1"/>
  <c r="E133" i="29"/>
  <c r="D133" i="29"/>
  <c r="C17" i="28" s="1"/>
  <c r="D17" i="28" s="1"/>
  <c r="E120" i="29"/>
  <c r="D120" i="29"/>
  <c r="C4" i="28" s="1"/>
  <c r="D77" i="29"/>
  <c r="E64" i="29"/>
  <c r="D64" i="29"/>
  <c r="C10" i="28" s="1"/>
  <c r="F10" i="28" s="1"/>
  <c r="E38" i="29"/>
  <c r="D38" i="29"/>
  <c r="C8" i="28" s="1"/>
  <c r="E27" i="29"/>
  <c r="D27" i="29"/>
  <c r="C3" i="28" s="1"/>
  <c r="D24" i="28"/>
  <c r="D22" i="28"/>
  <c r="F9" i="28"/>
  <c r="G4" i="28" l="1"/>
  <c r="D4" i="28"/>
  <c r="E4" i="28"/>
  <c r="F4" i="28"/>
  <c r="D8" i="28"/>
  <c r="C11" i="28"/>
  <c r="D11" i="28" s="1"/>
  <c r="D3" i="28"/>
  <c r="C5" i="28"/>
  <c r="F8" i="28"/>
  <c r="C19" i="28"/>
  <c r="D10" i="28"/>
  <c r="E10" i="28"/>
  <c r="E8" i="28"/>
  <c r="E9" i="28"/>
  <c r="G3" i="28"/>
  <c r="D18" i="28"/>
  <c r="D19" i="28" s="1"/>
  <c r="F3" i="28"/>
  <c r="E3" i="28"/>
  <c r="E17" i="28"/>
  <c r="E19" i="28" s="1"/>
  <c r="D26" i="28"/>
  <c r="F5" i="28" l="1"/>
  <c r="F11" i="28"/>
  <c r="F13" i="28" s="1"/>
  <c r="E5" i="28"/>
  <c r="G5" i="28"/>
  <c r="C13" i="28"/>
  <c r="B29" i="28" s="1"/>
  <c r="G20" i="15" s="1"/>
  <c r="D5" i="28"/>
  <c r="E11" i="28"/>
  <c r="D13" i="28"/>
  <c r="E13" i="28"/>
  <c r="E266" i="27" l="1"/>
  <c r="D266" i="27"/>
  <c r="C11" i="26" s="1"/>
  <c r="F11" i="26" s="1"/>
  <c r="D255" i="27"/>
  <c r="C10" i="26" s="1"/>
  <c r="F10" i="26" s="1"/>
  <c r="D239" i="27"/>
  <c r="C9" i="26" s="1"/>
  <c r="F9" i="26" s="1"/>
  <c r="D27" i="26"/>
  <c r="D24" i="26"/>
  <c r="D22" i="26"/>
  <c r="D21" i="26"/>
  <c r="D18" i="26"/>
  <c r="F4" i="26"/>
  <c r="E4" i="26"/>
  <c r="D4" i="26"/>
  <c r="G4" i="26"/>
  <c r="G3" i="26"/>
  <c r="D28" i="26" l="1"/>
  <c r="F12" i="26"/>
  <c r="G6" i="26"/>
  <c r="C28" i="26"/>
  <c r="F3" i="26"/>
  <c r="F6" i="26" s="1"/>
  <c r="C6" i="26"/>
  <c r="B31" i="26" s="1"/>
  <c r="E3" i="26"/>
  <c r="E6" i="26" s="1"/>
  <c r="E9" i="26"/>
  <c r="E10" i="26"/>
  <c r="E11" i="26"/>
  <c r="D3" i="26"/>
  <c r="D6" i="26" s="1"/>
  <c r="D9" i="26"/>
  <c r="D10" i="26"/>
  <c r="D11" i="26"/>
  <c r="C12" i="26"/>
  <c r="D12" i="26" l="1"/>
  <c r="E12" i="26"/>
  <c r="G18" i="15"/>
  <c r="C20" i="24"/>
  <c r="C39" i="24"/>
  <c r="D39" i="24" s="1"/>
  <c r="C38" i="24"/>
  <c r="D38" i="24" s="1"/>
  <c r="C37" i="24"/>
  <c r="D37" i="24" s="1"/>
  <c r="C36" i="24"/>
  <c r="D36" i="24" s="1"/>
  <c r="C35" i="24"/>
  <c r="D35" i="24" s="1"/>
  <c r="C34" i="24"/>
  <c r="D34" i="24" s="1"/>
  <c r="C32" i="24"/>
  <c r="D32" i="24" s="1"/>
  <c r="C33" i="24"/>
  <c r="D33" i="24" s="1"/>
  <c r="C31" i="24"/>
  <c r="D31" i="24" s="1"/>
  <c r="C30" i="24"/>
  <c r="D30" i="24" s="1"/>
  <c r="C29" i="24"/>
  <c r="D29" i="24" s="1"/>
  <c r="C28" i="24"/>
  <c r="D28" i="24" s="1"/>
  <c r="C27" i="24"/>
  <c r="D27" i="24" s="1"/>
  <c r="C26" i="24"/>
  <c r="D26" i="24" s="1"/>
  <c r="C25" i="24"/>
  <c r="D25" i="24" s="1"/>
  <c r="C24" i="24"/>
  <c r="D24" i="24" s="1"/>
  <c r="C23" i="24"/>
  <c r="D23" i="24" s="1"/>
  <c r="C22" i="24"/>
  <c r="D22" i="24" s="1"/>
  <c r="C21" i="24"/>
  <c r="D21" i="24" s="1"/>
  <c r="C19" i="24"/>
  <c r="D19" i="24" s="1"/>
  <c r="C18" i="24"/>
  <c r="D18" i="24" s="1"/>
  <c r="C17" i="24"/>
  <c r="D17" i="24" s="1"/>
  <c r="C16" i="24"/>
  <c r="D16" i="24" s="1"/>
  <c r="C15" i="24"/>
  <c r="D15" i="24" s="1"/>
  <c r="C14" i="24"/>
  <c r="D14" i="24" s="1"/>
  <c r="C13" i="24"/>
  <c r="D13" i="24" s="1"/>
  <c r="C12" i="24"/>
  <c r="D12" i="24" s="1"/>
  <c r="C9" i="24"/>
  <c r="C7" i="24"/>
  <c r="C6" i="24"/>
  <c r="C3" i="24"/>
  <c r="C10" i="24" l="1"/>
  <c r="D7" i="24"/>
  <c r="E7" i="24"/>
  <c r="D6" i="24"/>
  <c r="E6" i="24"/>
  <c r="D9" i="24"/>
  <c r="E9" i="24"/>
  <c r="C40" i="24"/>
  <c r="D20" i="24"/>
  <c r="D40" i="24" s="1"/>
  <c r="D3" i="24"/>
  <c r="E24" i="22"/>
  <c r="C21" i="22"/>
  <c r="E21" i="22" s="1"/>
  <c r="E162" i="23"/>
  <c r="D162" i="23"/>
  <c r="C20" i="22" s="1"/>
  <c r="E20" i="22" s="1"/>
  <c r="C19" i="22"/>
  <c r="E19" i="22" s="1"/>
  <c r="E138" i="23"/>
  <c r="D138" i="23"/>
  <c r="C18" i="22" s="1"/>
  <c r="E18" i="22" s="1"/>
  <c r="E126" i="23"/>
  <c r="D126" i="23"/>
  <c r="C17" i="22" s="1"/>
  <c r="E17" i="22" s="1"/>
  <c r="E114" i="23"/>
  <c r="D114" i="23"/>
  <c r="C16" i="22" s="1"/>
  <c r="E16" i="22" s="1"/>
  <c r="C8" i="22"/>
  <c r="E8" i="22" s="1"/>
  <c r="E102" i="23"/>
  <c r="D102" i="23"/>
  <c r="C12" i="22" s="1"/>
  <c r="F12" i="22" s="1"/>
  <c r="E84" i="23"/>
  <c r="D84" i="23"/>
  <c r="C11" i="22" s="1"/>
  <c r="F11" i="22" s="1"/>
  <c r="E70" i="23"/>
  <c r="D70" i="23"/>
  <c r="C10" i="22" s="1"/>
  <c r="F10" i="22" s="1"/>
  <c r="E58" i="23"/>
  <c r="D58" i="23"/>
  <c r="C9" i="22" s="1"/>
  <c r="E9" i="22" s="1"/>
  <c r="E31" i="23"/>
  <c r="D31" i="23"/>
  <c r="C7" i="22" s="1"/>
  <c r="D7" i="22" s="1"/>
  <c r="E19" i="23"/>
  <c r="D19" i="23"/>
  <c r="C6" i="22" s="1"/>
  <c r="B43" i="24" l="1"/>
  <c r="G19" i="15" s="1"/>
  <c r="E10" i="24"/>
  <c r="D10" i="24"/>
  <c r="E22" i="22"/>
  <c r="F3" i="24"/>
  <c r="E3" i="24"/>
  <c r="F24" i="22"/>
  <c r="C22" i="22"/>
  <c r="F6" i="22"/>
  <c r="E6" i="22"/>
  <c r="F7" i="22"/>
  <c r="E7" i="22"/>
  <c r="D9" i="22"/>
  <c r="C13" i="22"/>
  <c r="F9" i="22"/>
  <c r="E12" i="22"/>
  <c r="D8" i="22"/>
  <c r="F8" i="22"/>
  <c r="D11" i="22"/>
  <c r="E11" i="22"/>
  <c r="D12" i="22"/>
  <c r="D6" i="22"/>
  <c r="D10" i="22"/>
  <c r="E10" i="22"/>
  <c r="F16" i="22"/>
  <c r="F17" i="22"/>
  <c r="F18" i="22"/>
  <c r="F19" i="22"/>
  <c r="F20" i="22"/>
  <c r="F21" i="22"/>
  <c r="E4" i="23"/>
  <c r="D4" i="23"/>
  <c r="C3" i="22" s="1"/>
  <c r="B28" i="22" s="1"/>
  <c r="G22" i="15" l="1"/>
  <c r="F3" i="22"/>
  <c r="F22" i="22"/>
  <c r="E13" i="22"/>
  <c r="D13" i="22"/>
  <c r="F13" i="22"/>
  <c r="E3" i="22"/>
  <c r="D3" i="22"/>
  <c r="C17" i="20"/>
  <c r="E17" i="20" s="1"/>
  <c r="C16" i="20"/>
  <c r="E16" i="20" s="1"/>
  <c r="C15" i="20"/>
  <c r="E15" i="20" s="1"/>
  <c r="C12" i="20"/>
  <c r="C9" i="20"/>
  <c r="E16" i="21"/>
  <c r="D16" i="21"/>
  <c r="C4" i="20" s="1"/>
  <c r="F4" i="20" s="1"/>
  <c r="E4" i="21"/>
  <c r="D4" i="21"/>
  <c r="C3" i="20" s="1"/>
  <c r="C6" i="20" l="1"/>
  <c r="E12" i="20"/>
  <c r="F12" i="20"/>
  <c r="D9" i="20"/>
  <c r="F9" i="20"/>
  <c r="E9" i="20"/>
  <c r="E18" i="20"/>
  <c r="F16" i="20"/>
  <c r="F17" i="20"/>
  <c r="C18" i="20"/>
  <c r="F15" i="20"/>
  <c r="D4" i="20"/>
  <c r="E4" i="20"/>
  <c r="G4" i="20"/>
  <c r="B30" i="20" l="1"/>
  <c r="G23" i="15"/>
  <c r="F18" i="20"/>
  <c r="D3" i="20"/>
  <c r="D6" i="20" s="1"/>
  <c r="G3" i="20" l="1"/>
  <c r="G6" i="20" s="1"/>
  <c r="F3" i="20"/>
  <c r="F6" i="20" s="1"/>
  <c r="E3" i="20"/>
  <c r="E6" i="20" s="1"/>
  <c r="E414" i="19"/>
  <c r="D414" i="19"/>
  <c r="C43" i="18" s="1"/>
  <c r="E390" i="19"/>
  <c r="D390" i="19"/>
  <c r="E357" i="19"/>
  <c r="D357" i="19"/>
  <c r="C27" i="18" s="1"/>
  <c r="E27" i="18" s="1"/>
  <c r="D346" i="19"/>
  <c r="C26" i="18" s="1"/>
  <c r="E26" i="18" s="1"/>
  <c r="E334" i="19"/>
  <c r="D334" i="19"/>
  <c r="C25" i="18" s="1"/>
  <c r="E25" i="18" s="1"/>
  <c r="D323" i="19"/>
  <c r="C24" i="18" s="1"/>
  <c r="E24" i="18" s="1"/>
  <c r="E309" i="19"/>
  <c r="D309" i="19"/>
  <c r="C23" i="18" s="1"/>
  <c r="E23" i="18" s="1"/>
  <c r="D298" i="19"/>
  <c r="C22" i="18" s="1"/>
  <c r="E22" i="18" s="1"/>
  <c r="E286" i="19"/>
  <c r="D286" i="19"/>
  <c r="C21" i="18" s="1"/>
  <c r="E21" i="18" s="1"/>
  <c r="D275" i="19"/>
  <c r="C20" i="18" s="1"/>
  <c r="E20" i="18" s="1"/>
  <c r="E263" i="19"/>
  <c r="D263" i="19"/>
  <c r="C19" i="18" s="1"/>
  <c r="E19" i="18" s="1"/>
  <c r="E252" i="19"/>
  <c r="D252" i="19"/>
  <c r="C18" i="18" s="1"/>
  <c r="E18" i="18" s="1"/>
  <c r="E241" i="19"/>
  <c r="D241" i="19"/>
  <c r="C17" i="18" s="1"/>
  <c r="E17" i="18" s="1"/>
  <c r="E230" i="19"/>
  <c r="D230" i="19"/>
  <c r="C14" i="18" s="1"/>
  <c r="F14" i="18" s="1"/>
  <c r="E217" i="19"/>
  <c r="D217" i="19"/>
  <c r="C11" i="18" s="1"/>
  <c r="G11" i="18" s="1"/>
  <c r="D206" i="19"/>
  <c r="C7" i="18" s="1"/>
  <c r="D142" i="19"/>
  <c r="C6" i="18" s="1"/>
  <c r="F6" i="18" s="1"/>
  <c r="D104" i="19"/>
  <c r="C5" i="18" s="1"/>
  <c r="G5" i="18" s="1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69" i="19"/>
  <c r="D69" i="19"/>
  <c r="C4" i="18" s="1"/>
  <c r="D4" i="18" s="1"/>
  <c r="E29" i="19"/>
  <c r="D29" i="19"/>
  <c r="C3" i="18" s="1"/>
  <c r="G3" i="18" s="1"/>
  <c r="E33" i="18"/>
  <c r="D32" i="18"/>
  <c r="E32" i="18"/>
  <c r="E31" i="18"/>
  <c r="C55" i="16"/>
  <c r="D55" i="16" s="1"/>
  <c r="C54" i="16"/>
  <c r="D54" i="16" s="1"/>
  <c r="C53" i="16"/>
  <c r="C52" i="16"/>
  <c r="D52" i="16" s="1"/>
  <c r="C51" i="16"/>
  <c r="D51" i="16" s="1"/>
  <c r="E340" i="17"/>
  <c r="D340" i="17"/>
  <c r="C25" i="16" s="1"/>
  <c r="D25" i="16" s="1"/>
  <c r="C26" i="16"/>
  <c r="E7" i="18" l="1"/>
  <c r="G7" i="18"/>
  <c r="E142" i="19"/>
  <c r="E206" i="19"/>
  <c r="E104" i="19"/>
  <c r="E43" i="18"/>
  <c r="F43" i="18"/>
  <c r="D21" i="18"/>
  <c r="F3" i="18"/>
  <c r="D3" i="18"/>
  <c r="F5" i="18"/>
  <c r="D11" i="18"/>
  <c r="D25" i="18"/>
  <c r="G14" i="18"/>
  <c r="F33" i="18"/>
  <c r="F18" i="18"/>
  <c r="F22" i="18"/>
  <c r="F26" i="18"/>
  <c r="D33" i="18"/>
  <c r="D17" i="18"/>
  <c r="D19" i="18"/>
  <c r="F21" i="18"/>
  <c r="D23" i="18"/>
  <c r="F25" i="18"/>
  <c r="D27" i="18"/>
  <c r="F32" i="18"/>
  <c r="D18" i="18"/>
  <c r="F19" i="18"/>
  <c r="D22" i="18"/>
  <c r="F23" i="18"/>
  <c r="D26" i="18"/>
  <c r="F27" i="18"/>
  <c r="C8" i="18"/>
  <c r="F7" i="18"/>
  <c r="F20" i="18"/>
  <c r="F24" i="18"/>
  <c r="F31" i="18"/>
  <c r="E3" i="18"/>
  <c r="D5" i="18"/>
  <c r="D7" i="18"/>
  <c r="F11" i="18"/>
  <c r="F17" i="18"/>
  <c r="D20" i="18"/>
  <c r="D24" i="18"/>
  <c r="D31" i="18"/>
  <c r="E34" i="18"/>
  <c r="E28" i="18"/>
  <c r="G4" i="18"/>
  <c r="E6" i="18"/>
  <c r="E14" i="18"/>
  <c r="F4" i="18"/>
  <c r="E5" i="18"/>
  <c r="D6" i="18"/>
  <c r="E11" i="18"/>
  <c r="D14" i="18"/>
  <c r="C28" i="18"/>
  <c r="C34" i="18"/>
  <c r="E4" i="18"/>
  <c r="G6" i="18"/>
  <c r="E25" i="16"/>
  <c r="C27" i="16"/>
  <c r="E26" i="16"/>
  <c r="D26" i="16"/>
  <c r="D27" i="16" s="1"/>
  <c r="B69" i="18" l="1"/>
  <c r="G12" i="15" s="1"/>
  <c r="D34" i="18"/>
  <c r="F34" i="18"/>
  <c r="F28" i="18"/>
  <c r="F8" i="18"/>
  <c r="G8" i="18"/>
  <c r="D28" i="18"/>
  <c r="D8" i="18"/>
  <c r="E8" i="18"/>
  <c r="E27" i="16"/>
  <c r="D53" i="16" l="1"/>
  <c r="C56" i="16"/>
  <c r="E45" i="16"/>
  <c r="D45" i="16"/>
  <c r="D200" i="17"/>
  <c r="C17" i="16" s="1"/>
  <c r="D17" i="16" s="1"/>
  <c r="E187" i="17"/>
  <c r="D187" i="17"/>
  <c r="C16" i="16" s="1"/>
  <c r="D16" i="16" s="1"/>
  <c r="E176" i="17"/>
  <c r="D176" i="17"/>
  <c r="C15" i="16" s="1"/>
  <c r="D165" i="17"/>
  <c r="C14" i="16" s="1"/>
  <c r="D14" i="16" s="1"/>
  <c r="E152" i="17"/>
  <c r="D152" i="17"/>
  <c r="C13" i="16" s="1"/>
  <c r="D13" i="16" s="1"/>
  <c r="E141" i="17"/>
  <c r="D141" i="17"/>
  <c r="C12" i="16" s="1"/>
  <c r="D12" i="16" s="1"/>
  <c r="E130" i="17"/>
  <c r="D130" i="17"/>
  <c r="C7" i="16" s="1"/>
  <c r="G7" i="16" s="1"/>
  <c r="E106" i="17"/>
  <c r="D106" i="17"/>
  <c r="C6" i="16" s="1"/>
  <c r="D6" i="16" s="1"/>
  <c r="E87" i="17"/>
  <c r="E62" i="17"/>
  <c r="D62" i="17"/>
  <c r="C4" i="16" s="1"/>
  <c r="F4" i="16" s="1"/>
  <c r="E20" i="17"/>
  <c r="D20" i="17"/>
  <c r="C3" i="16" s="1"/>
  <c r="G3" i="16" s="1"/>
  <c r="E5" i="16"/>
  <c r="D15" i="16" l="1"/>
  <c r="D18" i="16" s="1"/>
  <c r="F15" i="16"/>
  <c r="E15" i="16"/>
  <c r="D7" i="16"/>
  <c r="E13" i="16"/>
  <c r="E6" i="16"/>
  <c r="E17" i="16"/>
  <c r="C45" i="16"/>
  <c r="E14" i="16"/>
  <c r="E16" i="16"/>
  <c r="F3" i="16"/>
  <c r="F5" i="16"/>
  <c r="D3" i="16"/>
  <c r="D5" i="16"/>
  <c r="F7" i="16"/>
  <c r="C18" i="16"/>
  <c r="D56" i="16"/>
  <c r="E4" i="16"/>
  <c r="G6" i="16"/>
  <c r="E3" i="16"/>
  <c r="D4" i="16"/>
  <c r="G5" i="16"/>
  <c r="F6" i="16"/>
  <c r="E7" i="16"/>
  <c r="F12" i="16"/>
  <c r="F13" i="16"/>
  <c r="F14" i="16"/>
  <c r="F16" i="16"/>
  <c r="F17" i="16"/>
  <c r="E12" i="16"/>
  <c r="G4" i="16"/>
  <c r="C8" i="16"/>
  <c r="B63" i="16" s="1"/>
  <c r="G13" i="15" l="1"/>
  <c r="E18" i="16"/>
  <c r="D8" i="16"/>
  <c r="F8" i="16"/>
  <c r="G8" i="16"/>
  <c r="F18" i="16"/>
  <c r="E8" i="16"/>
  <c r="C26" i="13" l="1"/>
  <c r="C25" i="13"/>
  <c r="C24" i="13"/>
  <c r="C23" i="13"/>
  <c r="C22" i="13"/>
  <c r="C21" i="13"/>
  <c r="C20" i="13"/>
  <c r="E253" i="14"/>
  <c r="D253" i="14"/>
  <c r="C17" i="13" s="1"/>
  <c r="E17" i="13" s="1"/>
  <c r="E232" i="14"/>
  <c r="D232" i="14"/>
  <c r="C14" i="13" s="1"/>
  <c r="E14" i="13" s="1"/>
  <c r="E220" i="14"/>
  <c r="D220" i="14"/>
  <c r="C11" i="13" s="1"/>
  <c r="G11" i="13" s="1"/>
  <c r="D201" i="14"/>
  <c r="C7" i="13" s="1"/>
  <c r="D7" i="13" s="1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D156" i="14"/>
  <c r="C6" i="13" s="1"/>
  <c r="F6" i="13" s="1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D115" i="14"/>
  <c r="G5" i="13" s="1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D71" i="14"/>
  <c r="C4" i="13" s="1"/>
  <c r="D4" i="13" s="1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D37" i="14"/>
  <c r="C3" i="13" s="1"/>
  <c r="F3" i="13" s="1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  <c r="E27" i="13"/>
  <c r="D27" i="13"/>
  <c r="C25" i="11"/>
  <c r="C22" i="11"/>
  <c r="C19" i="11"/>
  <c r="E19" i="11" s="1"/>
  <c r="C17" i="11"/>
  <c r="E17" i="11" s="1"/>
  <c r="C16" i="11"/>
  <c r="F16" i="11" s="1"/>
  <c r="C14" i="11"/>
  <c r="C11" i="11"/>
  <c r="E11" i="11" s="1"/>
  <c r="D161" i="12"/>
  <c r="C10" i="11" s="1"/>
  <c r="F10" i="11" s="1"/>
  <c r="D140" i="12"/>
  <c r="C6" i="11" s="1"/>
  <c r="D6" i="11" s="1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D104" i="12"/>
  <c r="C5" i="11" s="1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D69" i="12"/>
  <c r="C4" i="11" s="1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D26" i="12"/>
  <c r="C3" i="11" s="1"/>
  <c r="F3" i="11" s="1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F14" i="11" l="1"/>
  <c r="E14" i="11"/>
  <c r="D14" i="11"/>
  <c r="E115" i="14"/>
  <c r="E156" i="14"/>
  <c r="E201" i="14"/>
  <c r="E37" i="14"/>
  <c r="E71" i="14"/>
  <c r="C7" i="11"/>
  <c r="C8" i="13"/>
  <c r="C12" i="11"/>
  <c r="C27" i="13"/>
  <c r="F17" i="13"/>
  <c r="F14" i="13"/>
  <c r="F11" i="13"/>
  <c r="D11" i="13"/>
  <c r="F7" i="13"/>
  <c r="E7" i="13"/>
  <c r="E6" i="13"/>
  <c r="F5" i="13"/>
  <c r="D5" i="13"/>
  <c r="E3" i="13"/>
  <c r="D3" i="13"/>
  <c r="G4" i="13"/>
  <c r="G3" i="13"/>
  <c r="F4" i="13"/>
  <c r="E5" i="13"/>
  <c r="D6" i="13"/>
  <c r="G7" i="13"/>
  <c r="E11" i="13"/>
  <c r="D14" i="13"/>
  <c r="E4" i="13"/>
  <c r="G6" i="13"/>
  <c r="G14" i="13"/>
  <c r="F19" i="11"/>
  <c r="D3" i="11"/>
  <c r="E16" i="11"/>
  <c r="E140" i="12"/>
  <c r="E104" i="12"/>
  <c r="E26" i="12"/>
  <c r="E69" i="12"/>
  <c r="D5" i="11"/>
  <c r="E5" i="11"/>
  <c r="E25" i="11"/>
  <c r="E6" i="11"/>
  <c r="F11" i="11"/>
  <c r="F12" i="11" s="1"/>
  <c r="D11" i="11"/>
  <c r="E4" i="11"/>
  <c r="F4" i="11"/>
  <c r="G4" i="11"/>
  <c r="D4" i="11"/>
  <c r="G5" i="11"/>
  <c r="G6" i="11"/>
  <c r="E10" i="11"/>
  <c r="E12" i="11" s="1"/>
  <c r="F17" i="11"/>
  <c r="G3" i="11"/>
  <c r="F5" i="11"/>
  <c r="F6" i="11"/>
  <c r="D10" i="11"/>
  <c r="E3" i="11"/>
  <c r="B30" i="13" l="1"/>
  <c r="G10" i="15" s="1"/>
  <c r="B28" i="11"/>
  <c r="G16" i="15" s="1"/>
  <c r="D12" i="11"/>
  <c r="F8" i="13"/>
  <c r="D8" i="13"/>
  <c r="F7" i="11"/>
  <c r="G8" i="13"/>
  <c r="E7" i="11"/>
  <c r="G7" i="11"/>
  <c r="E8" i="13"/>
  <c r="D7" i="11"/>
  <c r="C16" i="9"/>
  <c r="C14" i="9"/>
  <c r="G14" i="9" s="1"/>
  <c r="D286" i="10"/>
  <c r="C10" i="9" s="1"/>
  <c r="G10" i="9" s="1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D257" i="10"/>
  <c r="C9" i="9" s="1"/>
  <c r="D9" i="9" s="1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D212" i="10"/>
  <c r="C8" i="9" s="1"/>
  <c r="D8" i="9" s="1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D163" i="10"/>
  <c r="C5" i="9" s="1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D128" i="10"/>
  <c r="C4" i="9" s="1"/>
  <c r="G4" i="9" s="1"/>
  <c r="D57" i="10"/>
  <c r="C3" i="9" s="1"/>
  <c r="F3" i="9" s="1"/>
  <c r="D10" i="9" l="1"/>
  <c r="G9" i="9"/>
  <c r="F9" i="9"/>
  <c r="E9" i="9"/>
  <c r="E8" i="9"/>
  <c r="F8" i="9"/>
  <c r="G8" i="9"/>
  <c r="C11" i="9"/>
  <c r="B19" i="9" s="1"/>
  <c r="E10" i="9"/>
  <c r="F10" i="9"/>
  <c r="E257" i="10"/>
  <c r="E212" i="10"/>
  <c r="E57" i="10"/>
  <c r="E128" i="10"/>
  <c r="E286" i="10"/>
  <c r="E163" i="10"/>
  <c r="E5" i="9"/>
  <c r="D5" i="9"/>
  <c r="E14" i="9"/>
  <c r="D14" i="9"/>
  <c r="E3" i="9"/>
  <c r="D3" i="9"/>
  <c r="F14" i="9"/>
  <c r="G3" i="9"/>
  <c r="E4" i="9"/>
  <c r="F5" i="9"/>
  <c r="F4" i="9"/>
  <c r="G5" i="9"/>
  <c r="D4" i="9"/>
  <c r="G9" i="15" l="1"/>
  <c r="F11" i="9"/>
  <c r="E11" i="9"/>
  <c r="D11" i="9"/>
  <c r="G11" i="9"/>
  <c r="F32" i="7" l="1"/>
  <c r="C21" i="7"/>
  <c r="D21" i="7" s="1"/>
  <c r="C18" i="7"/>
  <c r="E18" i="7" s="1"/>
  <c r="E231" i="8"/>
  <c r="D231" i="8"/>
  <c r="C17" i="7" s="1"/>
  <c r="E219" i="8"/>
  <c r="D219" i="8"/>
  <c r="C12" i="7" s="1"/>
  <c r="E173" i="8"/>
  <c r="D173" i="8"/>
  <c r="D157" i="8"/>
  <c r="C7" i="7" s="1"/>
  <c r="D7" i="7" s="1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D104" i="8"/>
  <c r="C6" i="7" s="1"/>
  <c r="F6" i="7" s="1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D79" i="8"/>
  <c r="C5" i="7" s="1"/>
  <c r="D5" i="7" s="1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D46" i="8"/>
  <c r="C4" i="7" s="1"/>
  <c r="D4" i="7" s="1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D15" i="8"/>
  <c r="C3" i="7" s="1"/>
  <c r="E14" i="8"/>
  <c r="E13" i="8"/>
  <c r="E12" i="8"/>
  <c r="E11" i="8"/>
  <c r="E10" i="8"/>
  <c r="E9" i="8"/>
  <c r="E8" i="8"/>
  <c r="E7" i="8"/>
  <c r="E6" i="8"/>
  <c r="E5" i="8"/>
  <c r="E4" i="8"/>
  <c r="E3" i="8"/>
  <c r="E2" i="8"/>
  <c r="F12" i="7" l="1"/>
  <c r="G12" i="7"/>
  <c r="E12" i="7"/>
  <c r="C11" i="7"/>
  <c r="C8" i="7"/>
  <c r="F33" i="7"/>
  <c r="F34" i="7" s="1"/>
  <c r="D33" i="7"/>
  <c r="E32" i="7"/>
  <c r="D32" i="7"/>
  <c r="C23" i="7"/>
  <c r="G3" i="7"/>
  <c r="C34" i="7"/>
  <c r="E21" i="7"/>
  <c r="F3" i="7"/>
  <c r="D3" i="7"/>
  <c r="D17" i="7"/>
  <c r="E17" i="7"/>
  <c r="E23" i="7" s="1"/>
  <c r="E3" i="7"/>
  <c r="E46" i="8"/>
  <c r="E79" i="8"/>
  <c r="E157" i="8"/>
  <c r="E104" i="8"/>
  <c r="E15" i="8"/>
  <c r="G4" i="7"/>
  <c r="G5" i="7"/>
  <c r="E6" i="7"/>
  <c r="G7" i="7"/>
  <c r="D18" i="7"/>
  <c r="E33" i="7"/>
  <c r="F4" i="7"/>
  <c r="F5" i="7"/>
  <c r="D6" i="7"/>
  <c r="F7" i="7"/>
  <c r="E4" i="7"/>
  <c r="E5" i="7"/>
  <c r="G6" i="7"/>
  <c r="E7" i="7"/>
  <c r="D8" i="7" l="1"/>
  <c r="D11" i="7"/>
  <c r="D13" i="7" s="1"/>
  <c r="F11" i="7"/>
  <c r="F13" i="7" s="1"/>
  <c r="G11" i="7"/>
  <c r="G13" i="7" s="1"/>
  <c r="E11" i="7"/>
  <c r="E13" i="7" s="1"/>
  <c r="C13" i="7"/>
  <c r="B37" i="7" s="1"/>
  <c r="E34" i="7"/>
  <c r="D23" i="7"/>
  <c r="E8" i="7"/>
  <c r="F8" i="7"/>
  <c r="G8" i="7"/>
  <c r="C62" i="3"/>
  <c r="D62" i="3" s="1"/>
  <c r="C61" i="3"/>
  <c r="D61" i="3" s="1"/>
  <c r="C60" i="3"/>
  <c r="D60" i="3" s="1"/>
  <c r="C59" i="3"/>
  <c r="D59" i="3" s="1"/>
  <c r="C58" i="3"/>
  <c r="D58" i="3" s="1"/>
  <c r="C57" i="3"/>
  <c r="D57" i="3" s="1"/>
  <c r="C56" i="3"/>
  <c r="D56" i="3" s="1"/>
  <c r="C55" i="3"/>
  <c r="D55" i="3" s="1"/>
  <c r="C54" i="3"/>
  <c r="D54" i="3" s="1"/>
  <c r="G8" i="15" l="1"/>
  <c r="D63" i="3"/>
  <c r="C63" i="3"/>
  <c r="C13" i="5"/>
  <c r="D13" i="5" s="1"/>
  <c r="C12" i="5"/>
  <c r="D12" i="5" s="1"/>
  <c r="E52" i="3" l="1"/>
  <c r="D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3" i="3"/>
  <c r="E33" i="3" s="1"/>
  <c r="E21" i="3"/>
  <c r="C20" i="3"/>
  <c r="E20" i="3" s="1"/>
  <c r="D78" i="6"/>
  <c r="C7" i="5" s="1"/>
  <c r="F7" i="5" s="1"/>
  <c r="D55" i="6"/>
  <c r="C3" i="5" s="1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F10" i="5"/>
  <c r="F6" i="5"/>
  <c r="D321" i="4"/>
  <c r="C26" i="3" s="1"/>
  <c r="D308" i="4"/>
  <c r="C25" i="3" s="1"/>
  <c r="E296" i="4"/>
  <c r="D296" i="4"/>
  <c r="C24" i="3" s="1"/>
  <c r="D285" i="4"/>
  <c r="C23" i="3" s="1"/>
  <c r="D23" i="3" s="1"/>
  <c r="D271" i="4"/>
  <c r="C22" i="3" s="1"/>
  <c r="E22" i="3" s="1"/>
  <c r="E221" i="4"/>
  <c r="D221" i="4"/>
  <c r="C13" i="3" s="1"/>
  <c r="D13" i="3" s="1"/>
  <c r="E209" i="4"/>
  <c r="D209" i="4"/>
  <c r="C12" i="3" s="1"/>
  <c r="D12" i="3" s="1"/>
  <c r="E196" i="4"/>
  <c r="D196" i="4"/>
  <c r="C8" i="3" s="1"/>
  <c r="D8" i="3" s="1"/>
  <c r="E166" i="4"/>
  <c r="D166" i="4"/>
  <c r="C7" i="3" s="1"/>
  <c r="E136" i="4"/>
  <c r="D136" i="4"/>
  <c r="C6" i="3" s="1"/>
  <c r="F6" i="3" s="1"/>
  <c r="D97" i="4"/>
  <c r="C5" i="3" s="1"/>
  <c r="D59" i="4"/>
  <c r="C4" i="3" s="1"/>
  <c r="E4" i="3" s="1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D20" i="4"/>
  <c r="C3" i="3" s="1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B19" i="5" l="1"/>
  <c r="G14" i="15" s="1"/>
  <c r="G3" i="5"/>
  <c r="E55" i="6"/>
  <c r="C27" i="3"/>
  <c r="C52" i="3"/>
  <c r="D14" i="3"/>
  <c r="D7" i="5"/>
  <c r="D6" i="5"/>
  <c r="E10" i="5"/>
  <c r="E3" i="5"/>
  <c r="D3" i="5"/>
  <c r="F3" i="5"/>
  <c r="E6" i="5"/>
  <c r="E7" i="5"/>
  <c r="E3" i="3"/>
  <c r="C9" i="3"/>
  <c r="D3" i="3"/>
  <c r="D4" i="3"/>
  <c r="F20" i="3"/>
  <c r="D20" i="3"/>
  <c r="D22" i="3"/>
  <c r="E24" i="3"/>
  <c r="D24" i="3"/>
  <c r="F24" i="3"/>
  <c r="E25" i="3"/>
  <c r="D25" i="3"/>
  <c r="F25" i="3"/>
  <c r="E8" i="3"/>
  <c r="E12" i="3"/>
  <c r="F3" i="3"/>
  <c r="F21" i="3"/>
  <c r="F4" i="3"/>
  <c r="D21" i="3"/>
  <c r="F22" i="3"/>
  <c r="D33" i="3"/>
  <c r="E59" i="4"/>
  <c r="E20" i="4"/>
  <c r="E13" i="3"/>
  <c r="C14" i="3"/>
  <c r="F13" i="3"/>
  <c r="G13" i="3"/>
  <c r="G7" i="3"/>
  <c r="D7" i="3"/>
  <c r="E7" i="3"/>
  <c r="F7" i="3"/>
  <c r="E5" i="3"/>
  <c r="F5" i="3"/>
  <c r="G5" i="3"/>
  <c r="D5" i="3"/>
  <c r="E6" i="3"/>
  <c r="G8" i="3"/>
  <c r="G12" i="3"/>
  <c r="G3" i="3"/>
  <c r="G4" i="3"/>
  <c r="D6" i="3"/>
  <c r="F8" i="3"/>
  <c r="F12" i="3"/>
  <c r="F23" i="3"/>
  <c r="F26" i="3"/>
  <c r="G6" i="3"/>
  <c r="E23" i="3"/>
  <c r="E26" i="3"/>
  <c r="D26" i="3"/>
  <c r="B65" i="3" l="1"/>
  <c r="G15" i="15" s="1"/>
  <c r="D9" i="3"/>
  <c r="G14" i="3"/>
  <c r="E27" i="3"/>
  <c r="F27" i="3"/>
  <c r="D27" i="3"/>
  <c r="F14" i="3"/>
  <c r="E14" i="3"/>
  <c r="G9" i="3"/>
  <c r="F9" i="3"/>
  <c r="E9" i="3"/>
  <c r="C85" i="1" l="1"/>
  <c r="D85" i="1" s="1"/>
  <c r="C84" i="1"/>
  <c r="D84" i="1" s="1"/>
  <c r="C83" i="1"/>
  <c r="D83" i="1" s="1"/>
  <c r="C82" i="1"/>
  <c r="D82" i="1" s="1"/>
  <c r="C80" i="1"/>
  <c r="E80" i="1" s="1"/>
  <c r="C77" i="1"/>
  <c r="F77" i="1" s="1"/>
  <c r="C74" i="1"/>
  <c r="E72" i="1"/>
  <c r="D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46" i="1"/>
  <c r="E46" i="1" s="1"/>
  <c r="C45" i="1"/>
  <c r="D45" i="1" s="1"/>
  <c r="C44" i="1"/>
  <c r="E44" i="1" s="1"/>
  <c r="C43" i="1"/>
  <c r="D43" i="1" s="1"/>
  <c r="C42" i="1"/>
  <c r="E42" i="1" s="1"/>
  <c r="C41" i="1"/>
  <c r="C36" i="1"/>
  <c r="C34" i="1"/>
  <c r="C33" i="1"/>
  <c r="C32" i="1"/>
  <c r="C31" i="1"/>
  <c r="F31" i="1" s="1"/>
  <c r="C30" i="1"/>
  <c r="C29" i="1"/>
  <c r="C28" i="1"/>
  <c r="C24" i="1"/>
  <c r="C23" i="1"/>
  <c r="C19" i="1"/>
  <c r="C18" i="1"/>
  <c r="C17" i="1"/>
  <c r="C16" i="1"/>
  <c r="C11" i="1"/>
  <c r="F11" i="1" s="1"/>
  <c r="C10" i="1"/>
  <c r="C6" i="1"/>
  <c r="G6" i="1" s="1"/>
  <c r="C5" i="1"/>
  <c r="D5" i="1" s="1"/>
  <c r="C4" i="1"/>
  <c r="E4" i="1" s="1"/>
  <c r="C3" i="1"/>
  <c r="E3" i="1" s="1"/>
  <c r="D41" i="1" l="1"/>
  <c r="C47" i="1"/>
  <c r="F17" i="1"/>
  <c r="E17" i="1"/>
  <c r="D17" i="1"/>
  <c r="F16" i="1"/>
  <c r="D16" i="1"/>
  <c r="E16" i="1"/>
  <c r="E19" i="1"/>
  <c r="D19" i="1"/>
  <c r="F19" i="1"/>
  <c r="F18" i="1"/>
  <c r="E18" i="1"/>
  <c r="D18" i="1"/>
  <c r="C72" i="1"/>
  <c r="D34" i="1"/>
  <c r="E34" i="1"/>
  <c r="F34" i="1"/>
  <c r="E24" i="1"/>
  <c r="D24" i="1"/>
  <c r="E36" i="1"/>
  <c r="F36" i="1"/>
  <c r="D36" i="1"/>
  <c r="D29" i="1"/>
  <c r="F29" i="1"/>
  <c r="E29" i="1"/>
  <c r="D33" i="1"/>
  <c r="E33" i="1"/>
  <c r="F33" i="1"/>
  <c r="C25" i="1"/>
  <c r="E31" i="1"/>
  <c r="D31" i="1"/>
  <c r="C20" i="1"/>
  <c r="D30" i="1"/>
  <c r="E30" i="1"/>
  <c r="F30" i="1"/>
  <c r="E28" i="1"/>
  <c r="C37" i="1"/>
  <c r="F28" i="1"/>
  <c r="D28" i="1"/>
  <c r="E32" i="1"/>
  <c r="F32" i="1"/>
  <c r="D32" i="1"/>
  <c r="D86" i="1"/>
  <c r="F23" i="1"/>
  <c r="E10" i="1"/>
  <c r="C12" i="1"/>
  <c r="C86" i="1"/>
  <c r="F80" i="1"/>
  <c r="E43" i="1"/>
  <c r="D44" i="1"/>
  <c r="E45" i="1"/>
  <c r="E41" i="1"/>
  <c r="D42" i="1"/>
  <c r="D46" i="1"/>
  <c r="F24" i="1"/>
  <c r="D23" i="1"/>
  <c r="E23" i="1"/>
  <c r="D11" i="1"/>
  <c r="E11" i="1"/>
  <c r="D10" i="1"/>
  <c r="F10" i="1"/>
  <c r="F5" i="1"/>
  <c r="F3" i="1"/>
  <c r="G5" i="1"/>
  <c r="G3" i="1"/>
  <c r="D4" i="1"/>
  <c r="C7" i="1"/>
  <c r="E6" i="1"/>
  <c r="D3" i="1"/>
  <c r="E5" i="1"/>
  <c r="F4" i="1"/>
  <c r="G4" i="1"/>
  <c r="D6" i="1"/>
  <c r="F6" i="1"/>
  <c r="D25" i="1" l="1"/>
  <c r="F20" i="1"/>
  <c r="B89" i="1"/>
  <c r="G11" i="15" s="1"/>
  <c r="G29" i="15" s="1"/>
  <c r="F25" i="1"/>
  <c r="D20" i="1"/>
  <c r="E25" i="1"/>
  <c r="D37" i="1"/>
  <c r="F37" i="1"/>
  <c r="E20" i="1"/>
  <c r="E37" i="1"/>
  <c r="D12" i="1"/>
  <c r="E12" i="1"/>
  <c r="F12" i="1"/>
  <c r="E47" i="1"/>
  <c r="D47" i="1"/>
  <c r="F7" i="1"/>
  <c r="E7" i="1"/>
  <c r="G7" i="1"/>
  <c r="D7" i="1"/>
</calcChain>
</file>

<file path=xl/sharedStrings.xml><?xml version="1.0" encoding="utf-8"?>
<sst xmlns="http://schemas.openxmlformats.org/spreadsheetml/2006/main" count="12048" uniqueCount="2000">
  <si>
    <t>Название блока (ЖК)</t>
  </si>
  <si>
    <t>Тип носителя</t>
  </si>
  <si>
    <t xml:space="preserve">Количество </t>
  </si>
  <si>
    <t>А2</t>
  </si>
  <si>
    <t>А3</t>
  </si>
  <si>
    <t>А4</t>
  </si>
  <si>
    <t xml:space="preserve">А5 </t>
  </si>
  <si>
    <t>Стоимость за 1 стенд на 30 дней в рублях</t>
  </si>
  <si>
    <t>Приморский 1</t>
  </si>
  <si>
    <t xml:space="preserve">Стенд в лифте </t>
  </si>
  <si>
    <t>Блок</t>
  </si>
  <si>
    <t>Адрес</t>
  </si>
  <si>
    <t>Дом</t>
  </si>
  <si>
    <t>Cтенды</t>
  </si>
  <si>
    <t>Квартиры</t>
  </si>
  <si>
    <t>5 корп.1</t>
  </si>
  <si>
    <t>Приморский пр-кт</t>
  </si>
  <si>
    <t>ул. Савушкина</t>
  </si>
  <si>
    <t>123 корп.3</t>
  </si>
  <si>
    <t>123 корп.4</t>
  </si>
  <si>
    <t>123 корп.5</t>
  </si>
  <si>
    <t>125 корп.3</t>
  </si>
  <si>
    <t>134 корп.1</t>
  </si>
  <si>
    <t>134 корп.3</t>
  </si>
  <si>
    <t xml:space="preserve">ул. Туристская </t>
  </si>
  <si>
    <t>6 корп.3</t>
  </si>
  <si>
    <t xml:space="preserve">ул. Школьная </t>
  </si>
  <si>
    <t>126 корп.1</t>
  </si>
  <si>
    <t>ул. Яхтенная</t>
  </si>
  <si>
    <t>10 корп.3</t>
  </si>
  <si>
    <t>Старк РК</t>
  </si>
  <si>
    <t>1 и 16 числа</t>
  </si>
  <si>
    <t>Печать</t>
  </si>
  <si>
    <t>включена</t>
  </si>
  <si>
    <t>Дедлайн по макету</t>
  </si>
  <si>
    <t>за 5 рабочих дней</t>
  </si>
  <si>
    <t>ТТ к макетам</t>
  </si>
  <si>
    <t>А2 (380*650мм) вертикальный</t>
  </si>
  <si>
    <t>А3 (380*258 мм) горизонтальный</t>
  </si>
  <si>
    <t>А4 (188*258 мм) вертикальный</t>
  </si>
  <si>
    <t>А5 (188*126 мм) горизонтальный</t>
  </si>
  <si>
    <t>Приморский 2</t>
  </si>
  <si>
    <t>ул. Камышовая</t>
  </si>
  <si>
    <t>28 корп.2</t>
  </si>
  <si>
    <t>30 корп.1</t>
  </si>
  <si>
    <t>34 корп.1</t>
  </si>
  <si>
    <t>52 корп.1</t>
  </si>
  <si>
    <t>54 корп.2</t>
  </si>
  <si>
    <t>ул. Ситцевая</t>
  </si>
  <si>
    <t>11 корп.2</t>
  </si>
  <si>
    <t xml:space="preserve">ул. Планерная </t>
  </si>
  <si>
    <t>21 корп.3</t>
  </si>
  <si>
    <t>Богатырский пр-кт</t>
  </si>
  <si>
    <t>53 корп.3</t>
  </si>
  <si>
    <t>54 корп.1</t>
  </si>
  <si>
    <t>38 корп. 2</t>
  </si>
  <si>
    <t>26А</t>
  </si>
  <si>
    <t>6 корп.4</t>
  </si>
  <si>
    <t>21 корп.2</t>
  </si>
  <si>
    <t>7 к.1</t>
  </si>
  <si>
    <t>Комендантский пр-кт</t>
  </si>
  <si>
    <t>8 к.3</t>
  </si>
  <si>
    <t>Приморский 4</t>
  </si>
  <si>
    <t>ул. Репищева</t>
  </si>
  <si>
    <t>11\9</t>
  </si>
  <si>
    <t>15 корп.3</t>
  </si>
  <si>
    <t>17 корп.1</t>
  </si>
  <si>
    <t>ул. Вербная</t>
  </si>
  <si>
    <t>ул. Щербакова</t>
  </si>
  <si>
    <t>Новоколомяжский пр-кт</t>
  </si>
  <si>
    <t>12 корп.2</t>
  </si>
  <si>
    <t>12 корп.3</t>
  </si>
  <si>
    <t>Приморский 5</t>
  </si>
  <si>
    <t>ул. Уточкина</t>
  </si>
  <si>
    <t>6\1</t>
  </si>
  <si>
    <t>Авиаконструкторов пр-кт</t>
  </si>
  <si>
    <t>4\1</t>
  </si>
  <si>
    <t>23\1</t>
  </si>
  <si>
    <t>33/1</t>
  </si>
  <si>
    <t>ул. Ильюшина</t>
  </si>
  <si>
    <t>15 к.1</t>
  </si>
  <si>
    <t>17\2</t>
  </si>
  <si>
    <t>24\3</t>
  </si>
  <si>
    <t>Королева пр-кт</t>
  </si>
  <si>
    <t>46 к.3</t>
  </si>
  <si>
    <t>50 к. 1</t>
  </si>
  <si>
    <t>ул. Ольховая</t>
  </si>
  <si>
    <t>ул. Планерная</t>
  </si>
  <si>
    <t>69\1</t>
  </si>
  <si>
    <t>Итого</t>
  </si>
  <si>
    <t>Вернуться к району</t>
  </si>
  <si>
    <t>ЖК на Оптиков 34 к.2</t>
  </si>
  <si>
    <t>Жилой комплекс</t>
  </si>
  <si>
    <t>ул. Оптиков</t>
  </si>
  <si>
    <t>34 к.2</t>
  </si>
  <si>
    <t>А2 (409*583 мм) вертикальный</t>
  </si>
  <si>
    <t>А3 (409*291 мм) горизонтальный</t>
  </si>
  <si>
    <t>А4 (203*291 мм) вертикальный</t>
  </si>
  <si>
    <t>ЖК на Туристской 15 к.2</t>
  </si>
  <si>
    <t>ул. Туристская</t>
  </si>
  <si>
    <t>15 к.2</t>
  </si>
  <si>
    <t>ЖК Русский богатырь</t>
  </si>
  <si>
    <t>Богатырский пр.</t>
  </si>
  <si>
    <t>25 к.1</t>
  </si>
  <si>
    <t>1 и 16 число</t>
  </si>
  <si>
    <t>А2 (594*420мм) вертикальный</t>
  </si>
  <si>
    <t>А3 (297*420 мм) горизонтальный</t>
  </si>
  <si>
    <t>А4 (297*210 мм) вертикальный</t>
  </si>
  <si>
    <t>ЖК Гуси-Лебеди</t>
  </si>
  <si>
    <t>23 к.1</t>
  </si>
  <si>
    <t>23 к.2</t>
  </si>
  <si>
    <t>23 к.4</t>
  </si>
  <si>
    <t>23 к.5</t>
  </si>
  <si>
    <t>ЖК Серебряная звезда</t>
  </si>
  <si>
    <t>28 к.3</t>
  </si>
  <si>
    <t>ЖК Серебряный Источник</t>
  </si>
  <si>
    <t>ЖК Новая Каменка</t>
  </si>
  <si>
    <t>ул. Глухарская</t>
  </si>
  <si>
    <t>27 к.2</t>
  </si>
  <si>
    <t>59 к.2</t>
  </si>
  <si>
    <t>57 к.2</t>
  </si>
  <si>
    <t>ЖК Юбилейный Квартал-1</t>
  </si>
  <si>
    <t>51 к.1</t>
  </si>
  <si>
    <t>53 к.1</t>
  </si>
  <si>
    <t>53 к.3</t>
  </si>
  <si>
    <t>53 к.4</t>
  </si>
  <si>
    <t>А2 (594*420мм) горизонтальный</t>
  </si>
  <si>
    <t>А3 (297*420 мм) вертикальный</t>
  </si>
  <si>
    <t>А4 (297*210 мм) горизонтальный</t>
  </si>
  <si>
    <t>ЖК Юбилейный Квартал-2</t>
  </si>
  <si>
    <t xml:space="preserve">Шуваловский пр-кт </t>
  </si>
  <si>
    <t>37 к.1</t>
  </si>
  <si>
    <t>41 к.1</t>
  </si>
  <si>
    <t>61 к.1</t>
  </si>
  <si>
    <t>каждую среду</t>
  </si>
  <si>
    <t>ЖК Юбилейный Квартал-3</t>
  </si>
  <si>
    <t>ул. Парашютная</t>
  </si>
  <si>
    <t>63 к.1</t>
  </si>
  <si>
    <t>63 к.2</t>
  </si>
  <si>
    <t>65 к.1</t>
  </si>
  <si>
    <t>ЖК Золотая Гавань</t>
  </si>
  <si>
    <t>137 к.1</t>
  </si>
  <si>
    <t>137 к.2</t>
  </si>
  <si>
    <t>1 к.1</t>
  </si>
  <si>
    <t>3 к.1</t>
  </si>
  <si>
    <t>3 к.2</t>
  </si>
  <si>
    <t>ЖК на Мартыновской 14 к.1</t>
  </si>
  <si>
    <t>ул. Мартыновская</t>
  </si>
  <si>
    <t>14 к.1</t>
  </si>
  <si>
    <t>ЖК на Камышовой 38 к.1</t>
  </si>
  <si>
    <t>38 к.1</t>
  </si>
  <si>
    <t>ЖК на Коломяжском 15</t>
  </si>
  <si>
    <t>Коломяжский пр-кт</t>
  </si>
  <si>
    <t>ЖК Ланской Квартал</t>
  </si>
  <si>
    <t>ш. Ланское</t>
  </si>
  <si>
    <t>ЖК на Лыжном 7</t>
  </si>
  <si>
    <t xml:space="preserve">Лыжный пер. </t>
  </si>
  <si>
    <t>ЖК на Оптиков 47 к.1</t>
  </si>
  <si>
    <t>47 к.1</t>
  </si>
  <si>
    <t>Название ЖК</t>
  </si>
  <si>
    <t>15 сек</t>
  </si>
  <si>
    <t>10 сек</t>
  </si>
  <si>
    <t>Стоимость размещения 1 ролика на 30 дней в рублях</t>
  </si>
  <si>
    <t>ЖК-монитор в холле</t>
  </si>
  <si>
    <t>ЖК</t>
  </si>
  <si>
    <t>Экраны</t>
  </si>
  <si>
    <t>Лыжный пер.</t>
  </si>
  <si>
    <t>Дедлайн по видеоролику</t>
  </si>
  <si>
    <t>ТТ к видеоролику</t>
  </si>
  <si>
    <t>15 сек (1920*1080) горизонтальный</t>
  </si>
  <si>
    <t>10 сек (1400*1080) горизонтальный</t>
  </si>
  <si>
    <t>ЖК Северная регата</t>
  </si>
  <si>
    <t>49 к.1</t>
  </si>
  <si>
    <t>49 к.2</t>
  </si>
  <si>
    <t>ЖК Лыжный 7</t>
  </si>
  <si>
    <t>Лыжный, 7</t>
  </si>
  <si>
    <t>7 к.7</t>
  </si>
  <si>
    <t>ЖК Камышовая, 48 корп 1</t>
  </si>
  <si>
    <t>Камышовая, 48 корп 1</t>
  </si>
  <si>
    <t>48 к.1</t>
  </si>
  <si>
    <t>ЖК Ленинградская Симфония</t>
  </si>
  <si>
    <t>ЖК  Ленинградская Симфония</t>
  </si>
  <si>
    <t>4 к.1</t>
  </si>
  <si>
    <t>ЖК Победитель</t>
  </si>
  <si>
    <t>45 к.1</t>
  </si>
  <si>
    <t>10 сек (1920*1080) горизонтальный</t>
  </si>
  <si>
    <t>ЖК Золотая гавань</t>
  </si>
  <si>
    <t>137 к. 2</t>
  </si>
  <si>
    <t>ЖК Амстер</t>
  </si>
  <si>
    <t>ЖК Master</t>
  </si>
  <si>
    <t>ЖК  Master</t>
  </si>
  <si>
    <t>Серебристый бульвар</t>
  </si>
  <si>
    <t>ЖК Марсель</t>
  </si>
  <si>
    <t>22 к.1, к2</t>
  </si>
  <si>
    <t>с любой даты</t>
  </si>
  <si>
    <t>размер не более 1 мб на 1 сек видео</t>
  </si>
  <si>
    <t>max скорость потока 9000 кбит в сек</t>
  </si>
  <si>
    <t>15 сек (1920*1080) вертикальный</t>
  </si>
  <si>
    <t>10 сек (1920*1080) вертикальный</t>
  </si>
  <si>
    <t>ЖК Савушкина 117 к.2</t>
  </si>
  <si>
    <t>117 к.2</t>
  </si>
  <si>
    <t>ЖК Коломяжский 28 к.3</t>
  </si>
  <si>
    <t>ЖК Стародеревенская 6 к.1</t>
  </si>
  <si>
    <t>ул. Стародеревенская</t>
  </si>
  <si>
    <t>6 к.1</t>
  </si>
  <si>
    <t>ЖК Новоколомяжский 16 к.8</t>
  </si>
  <si>
    <t>16 к.8</t>
  </si>
  <si>
    <t>ЖК Авиаконструкторов 20 к.1</t>
  </si>
  <si>
    <t>пр-кт Авиаконструкторов</t>
  </si>
  <si>
    <t>20 к.1</t>
  </si>
  <si>
    <t>ЖК Комендантский 11</t>
  </si>
  <si>
    <t>ЖК Аллея Поликарпова 6 к.1</t>
  </si>
  <si>
    <t>аллея Поликарпова</t>
  </si>
  <si>
    <t>ЖК Комендантский 42 к.1</t>
  </si>
  <si>
    <t>42 к.1</t>
  </si>
  <si>
    <t>ЖК Королева 20 к.1</t>
  </si>
  <si>
    <t>пр-кт Королева</t>
  </si>
  <si>
    <t>ЖК Планерная 63 к.1</t>
  </si>
  <si>
    <t>ЖК пл. Льва Мациевича 1</t>
  </si>
  <si>
    <t>пл. Льва Мациевича</t>
  </si>
  <si>
    <t>ЖК пл. Льва Мациевича 3</t>
  </si>
  <si>
    <t>ЖК Малая Десятинная 11</t>
  </si>
  <si>
    <t>ул. Малая Десятинная</t>
  </si>
  <si>
    <t>ЖК Богатырский 55 к.1</t>
  </si>
  <si>
    <t>55 к.1</t>
  </si>
  <si>
    <t>ЖК Коломяжский 26</t>
  </si>
  <si>
    <t>ЖК Life Приморский</t>
  </si>
  <si>
    <t>пр-кт Приморский</t>
  </si>
  <si>
    <t>ЖК Серебристый</t>
  </si>
  <si>
    <t>Стенд в  холле</t>
  </si>
  <si>
    <t>Стенды</t>
  </si>
  <si>
    <t>ЖК Атмосфера</t>
  </si>
  <si>
    <t>Шуваловский пр-кт</t>
  </si>
  <si>
    <t>72 к.1</t>
  </si>
  <si>
    <t>ЖК Савушкина 36</t>
  </si>
  <si>
    <t>ЖК Гранд Капитал</t>
  </si>
  <si>
    <t>ул. Матроса Железняка</t>
  </si>
  <si>
    <t>57А</t>
  </si>
  <si>
    <t>ЖК Белый остров</t>
  </si>
  <si>
    <t>ул. Белоотсровская</t>
  </si>
  <si>
    <t>ЖК Фортис</t>
  </si>
  <si>
    <t>ул. Земледельческая</t>
  </si>
  <si>
    <t>5\2</t>
  </si>
  <si>
    <t>Московский 1</t>
  </si>
  <si>
    <t>Московский пр-кт</t>
  </si>
  <si>
    <t>197 лит.А</t>
  </si>
  <si>
    <t>Ленинский пр-кт</t>
  </si>
  <si>
    <t>161 лит.А</t>
  </si>
  <si>
    <t>147 лит.А</t>
  </si>
  <si>
    <t>ул. Варшавская</t>
  </si>
  <si>
    <t>63 корп.1</t>
  </si>
  <si>
    <t>5-ый Предпортовый пр-д</t>
  </si>
  <si>
    <t>8к1</t>
  </si>
  <si>
    <t>6к2</t>
  </si>
  <si>
    <t>Варшавская ул.</t>
  </si>
  <si>
    <t>Краснопутиловская ул.</t>
  </si>
  <si>
    <t>Московский пр.</t>
  </si>
  <si>
    <t>Пулковское шоссе</t>
  </si>
  <si>
    <t>9к1</t>
  </si>
  <si>
    <t>13к1</t>
  </si>
  <si>
    <t>Пулковское шоссе .</t>
  </si>
  <si>
    <t>11к2</t>
  </si>
  <si>
    <t>13к2</t>
  </si>
  <si>
    <t>13к4</t>
  </si>
  <si>
    <t>13к5</t>
  </si>
  <si>
    <t>15к2</t>
  </si>
  <si>
    <t>15к3</t>
  </si>
  <si>
    <t>9к2</t>
  </si>
  <si>
    <t>Московский 2</t>
  </si>
  <si>
    <t>Новоизмайловский пр-кт</t>
  </si>
  <si>
    <t>15 лит.А</t>
  </si>
  <si>
    <t>22 лит.А</t>
  </si>
  <si>
    <t>28 лит.А</t>
  </si>
  <si>
    <t>34 лит.А</t>
  </si>
  <si>
    <t>40 лит.А</t>
  </si>
  <si>
    <t>46 лит.А</t>
  </si>
  <si>
    <t>51 лит.А</t>
  </si>
  <si>
    <t>85 лит.А</t>
  </si>
  <si>
    <t>101 лит.А</t>
  </si>
  <si>
    <t>ул. Краснопутиловская</t>
  </si>
  <si>
    <t>71 лит.А</t>
  </si>
  <si>
    <t>77 лит.А</t>
  </si>
  <si>
    <t>150 лит. А</t>
  </si>
  <si>
    <t>154 лит.А</t>
  </si>
  <si>
    <t>158 лит.А</t>
  </si>
  <si>
    <t>157 лит.А</t>
  </si>
  <si>
    <t>159 лит.А</t>
  </si>
  <si>
    <t>171 лит.А</t>
  </si>
  <si>
    <t>175 лит.А</t>
  </si>
  <si>
    <t>189 лит.А</t>
  </si>
  <si>
    <t>191 лит. А</t>
  </si>
  <si>
    <t>ул. Фрунзе</t>
  </si>
  <si>
    <t>6 лит.А</t>
  </si>
  <si>
    <t>пл. Чернышевского</t>
  </si>
  <si>
    <t>2 лит.А</t>
  </si>
  <si>
    <t>ул. Бассейная</t>
  </si>
  <si>
    <t>37</t>
  </si>
  <si>
    <t>Благодатная ул.</t>
  </si>
  <si>
    <t>Кузнецовская ул.</t>
  </si>
  <si>
    <t>145а</t>
  </si>
  <si>
    <t>Московский 3</t>
  </si>
  <si>
    <t>Ленсовета</t>
  </si>
  <si>
    <t>Звездная</t>
  </si>
  <si>
    <t>Витебский пр-кт</t>
  </si>
  <si>
    <t>Космонавтов пр-кт</t>
  </si>
  <si>
    <t>73 к.2</t>
  </si>
  <si>
    <t>73 к.3</t>
  </si>
  <si>
    <t>Московское ш.</t>
  </si>
  <si>
    <t>16 к.1</t>
  </si>
  <si>
    <t>Орджоникидзе</t>
  </si>
  <si>
    <t>Типанова</t>
  </si>
  <si>
    <t>Ю. Гагарина пр-кт</t>
  </si>
  <si>
    <t>Московский 4</t>
  </si>
  <si>
    <t>Авиационная</t>
  </si>
  <si>
    <t>Гастелло</t>
  </si>
  <si>
    <t>Бассейная ул.</t>
  </si>
  <si>
    <t>пр. Юрия Гагарина</t>
  </si>
  <si>
    <t>192/194</t>
  </si>
  <si>
    <t>ул. Победы</t>
  </si>
  <si>
    <t>Московский 5</t>
  </si>
  <si>
    <t>Мариинская ул.</t>
  </si>
  <si>
    <t>ул. Решетникова</t>
  </si>
  <si>
    <t>Свеаборгская ул.</t>
  </si>
  <si>
    <t>ул. Севастьянова</t>
  </si>
  <si>
    <t>Яковлевский пер.</t>
  </si>
  <si>
    <t>Московский 6</t>
  </si>
  <si>
    <t>Заозерная</t>
  </si>
  <si>
    <t>Обводного канала наб.</t>
  </si>
  <si>
    <t>Смоленская</t>
  </si>
  <si>
    <t>31\20</t>
  </si>
  <si>
    <t>3\5</t>
  </si>
  <si>
    <t>136, лит. А</t>
  </si>
  <si>
    <t>ул. Коли Томчака</t>
  </si>
  <si>
    <t>11/17 Б</t>
  </si>
  <si>
    <t>ул. Глеба Успенского</t>
  </si>
  <si>
    <t>Киевская</t>
  </si>
  <si>
    <t>ЖК на Космонавтов 65</t>
  </si>
  <si>
    <t>Пр. Космонавтов</t>
  </si>
  <si>
    <t>65к10</t>
  </si>
  <si>
    <t>65к2</t>
  </si>
  <si>
    <t>65к9</t>
  </si>
  <si>
    <t>А5 (203*143 мм) горизонтальный</t>
  </si>
  <si>
    <t>ЖК на Пулковской</t>
  </si>
  <si>
    <t>Пулковская улица</t>
  </si>
  <si>
    <t>6к3</t>
  </si>
  <si>
    <t>8к3</t>
  </si>
  <si>
    <t>ЖК Московские ворота</t>
  </si>
  <si>
    <t>ул. Заставская</t>
  </si>
  <si>
    <t>46 к.1</t>
  </si>
  <si>
    <t>46 к.2</t>
  </si>
  <si>
    <t>-</t>
  </si>
  <si>
    <t>ЖК Галант</t>
  </si>
  <si>
    <t>ул. Смоленская</t>
  </si>
  <si>
    <t>9 к.3</t>
  </si>
  <si>
    <t>11 к.2</t>
  </si>
  <si>
    <t>ЖК Звездный</t>
  </si>
  <si>
    <t xml:space="preserve">Жилой комплекс </t>
  </si>
  <si>
    <t>ул. Пулковская</t>
  </si>
  <si>
    <t>10 к.1</t>
  </si>
  <si>
    <t>10 к.2</t>
  </si>
  <si>
    <t>ЖК Глория Парк</t>
  </si>
  <si>
    <t>Юрия Гагарина пр-кт</t>
  </si>
  <si>
    <t xml:space="preserve">ш. Московское </t>
  </si>
  <si>
    <t>ул. Ленсовета</t>
  </si>
  <si>
    <t>69 к.1</t>
  </si>
  <si>
    <t>ЖК на ул. Звездная д 11, к 2</t>
  </si>
  <si>
    <t>ул. Звездная</t>
  </si>
  <si>
    <t>ЖК на ул. Ленсовета д.88,д.90</t>
  </si>
  <si>
    <t>ЖК Летний</t>
  </si>
  <si>
    <t>ш. Пулковское</t>
  </si>
  <si>
    <t>38 к.2</t>
  </si>
  <si>
    <t>38 к.7</t>
  </si>
  <si>
    <t>40 к.2</t>
  </si>
  <si>
    <t>Заставская улица</t>
  </si>
  <si>
    <t>ЖК Пулковский</t>
  </si>
  <si>
    <t>8 к.4</t>
  </si>
  <si>
    <t>ЖК Звездная 11</t>
  </si>
  <si>
    <t>11 к.1</t>
  </si>
  <si>
    <t>ЖК Кремлевские звезды</t>
  </si>
  <si>
    <t>ул. Типанова</t>
  </si>
  <si>
    <t>25 к.1 стр.1</t>
  </si>
  <si>
    <t>ЖК Антей</t>
  </si>
  <si>
    <t>65 к.2</t>
  </si>
  <si>
    <t>ЖК Глория-Парк</t>
  </si>
  <si>
    <t>73, 75, 77</t>
  </si>
  <si>
    <t>ЖК Звездный 2</t>
  </si>
  <si>
    <t>61 к.2</t>
  </si>
  <si>
    <t>ЖК Гранд Фамилия</t>
  </si>
  <si>
    <t>МФК Salut 1</t>
  </si>
  <si>
    <t>14 Е</t>
  </si>
  <si>
    <t>МФК Salut 2</t>
  </si>
  <si>
    <t>14 с.6</t>
  </si>
  <si>
    <t>МФК Salut 3</t>
  </si>
  <si>
    <t>14 с.6 (5.2)</t>
  </si>
  <si>
    <t>МФК Salut 4</t>
  </si>
  <si>
    <t>14 с.6 (5.3)</t>
  </si>
  <si>
    <t>ЖК Космос</t>
  </si>
  <si>
    <t>ЖК Витебский 51/1</t>
  </si>
  <si>
    <t>ЖК Звездный 1</t>
  </si>
  <si>
    <t xml:space="preserve">Красногвардейский </t>
  </si>
  <si>
    <t>ЖК на Тухачевского</t>
  </si>
  <si>
    <t>ЖК на Наставников/Ударников</t>
  </si>
  <si>
    <t>ЖК Екатерининский</t>
  </si>
  <si>
    <t>пр. Металлистов</t>
  </si>
  <si>
    <t>21к1</t>
  </si>
  <si>
    <t>23к2</t>
  </si>
  <si>
    <t>23к3</t>
  </si>
  <si>
    <t>23к4</t>
  </si>
  <si>
    <t>23к5</t>
  </si>
  <si>
    <t>25к1</t>
  </si>
  <si>
    <t>Большая Пороховская ул.</t>
  </si>
  <si>
    <t>54к1</t>
  </si>
  <si>
    <t>44к3</t>
  </si>
  <si>
    <t>44к4</t>
  </si>
  <si>
    <t>Большеохтинский пр.</t>
  </si>
  <si>
    <t>1к1</t>
  </si>
  <si>
    <t>27к1</t>
  </si>
  <si>
    <t>Заневский пр.</t>
  </si>
  <si>
    <t>Красногвардейская пл.</t>
  </si>
  <si>
    <t>Малоохтинский пр.</t>
  </si>
  <si>
    <t>84а</t>
  </si>
  <si>
    <t>84б</t>
  </si>
  <si>
    <t>86в</t>
  </si>
  <si>
    <t>Новочеркасский пр.</t>
  </si>
  <si>
    <t>45к2</t>
  </si>
  <si>
    <t>47к2</t>
  </si>
  <si>
    <t>Перевозный пер.</t>
  </si>
  <si>
    <t>пр. Энергетиков</t>
  </si>
  <si>
    <t>30к1</t>
  </si>
  <si>
    <t>Среднеохтинский пр.</t>
  </si>
  <si>
    <t>Таллинская ул.</t>
  </si>
  <si>
    <t>ул. Громова</t>
  </si>
  <si>
    <t>ул. Молдагуловой</t>
  </si>
  <si>
    <t>ул. Стахановцев</t>
  </si>
  <si>
    <t>14к2</t>
  </si>
  <si>
    <t>9б</t>
  </si>
  <si>
    <t>Цимлянская ул.</t>
  </si>
  <si>
    <t>ш. Революции</t>
  </si>
  <si>
    <t>Шепетовская ул.</t>
  </si>
  <si>
    <t>37к1</t>
  </si>
  <si>
    <t>ул. Маршала Тухачевского</t>
  </si>
  <si>
    <t>25А</t>
  </si>
  <si>
    <t>пр-кт Наставников</t>
  </si>
  <si>
    <t>36 к.2</t>
  </si>
  <si>
    <t>пр-кт Ударников</t>
  </si>
  <si>
    <t>Екатерининский пр-кт</t>
  </si>
  <si>
    <t>ЖК Альтер</t>
  </si>
  <si>
    <t>ЖК Платинум</t>
  </si>
  <si>
    <t>пр-кт Шаумяна</t>
  </si>
  <si>
    <t>14к1</t>
  </si>
  <si>
    <t>Свердловская наб.</t>
  </si>
  <si>
    <t>ЖК на Московском 82</t>
  </si>
  <si>
    <t>ЖК Олимп</t>
  </si>
  <si>
    <t>ЖК Империал</t>
  </si>
  <si>
    <t>ЖК Варшавская 9</t>
  </si>
  <si>
    <t>ЖК Варшавская 59</t>
  </si>
  <si>
    <t>ЖК Победы 5</t>
  </si>
  <si>
    <t>ЖК Московский квартал</t>
  </si>
  <si>
    <t>ЖК Новомосковский</t>
  </si>
  <si>
    <t>ул. Киевская</t>
  </si>
  <si>
    <t>9 к.1</t>
  </si>
  <si>
    <t>пр-кт Московский</t>
  </si>
  <si>
    <t>139 к. 2</t>
  </si>
  <si>
    <t>6 к. 2</t>
  </si>
  <si>
    <t>пр-кт Космонавтов</t>
  </si>
  <si>
    <t>63 к. 1</t>
  </si>
  <si>
    <t>74 к.3</t>
  </si>
  <si>
    <t>ул. Красуцкого</t>
  </si>
  <si>
    <t>Красносельский 1</t>
  </si>
  <si>
    <t>Десантников ул.</t>
  </si>
  <si>
    <t>Котина ул.</t>
  </si>
  <si>
    <t>4к1</t>
  </si>
  <si>
    <t>Маршала Казакова</t>
  </si>
  <si>
    <t>38к1</t>
  </si>
  <si>
    <t>28к1</t>
  </si>
  <si>
    <t>28к3</t>
  </si>
  <si>
    <t>Маршала Жукова</t>
  </si>
  <si>
    <t>33к1</t>
  </si>
  <si>
    <t>37к3</t>
  </si>
  <si>
    <t>22к2</t>
  </si>
  <si>
    <t>Ленинский пр.</t>
  </si>
  <si>
    <t>92к3</t>
  </si>
  <si>
    <t>96 к2</t>
  </si>
  <si>
    <t>96к3</t>
  </si>
  <si>
    <t>А2 (380*520мм) вертикальный</t>
  </si>
  <si>
    <t>Красносельский 2</t>
  </si>
  <si>
    <t>Кузнецова пр.</t>
  </si>
  <si>
    <t>23к1</t>
  </si>
  <si>
    <t>25 к1</t>
  </si>
  <si>
    <t>26 к1</t>
  </si>
  <si>
    <t>81к1</t>
  </si>
  <si>
    <t>Доблести ул.</t>
  </si>
  <si>
    <t>26к2</t>
  </si>
  <si>
    <t>28к2</t>
  </si>
  <si>
    <t>Маршала Захарова</t>
  </si>
  <si>
    <t>17к1</t>
  </si>
  <si>
    <t>Брестский бул.</t>
  </si>
  <si>
    <t>19/17</t>
  </si>
  <si>
    <t>18к1</t>
  </si>
  <si>
    <t>24к1</t>
  </si>
  <si>
    <t>Петергофское шоссе</t>
  </si>
  <si>
    <t>11\21</t>
  </si>
  <si>
    <t>21к3</t>
  </si>
  <si>
    <t>Красносельский 3</t>
  </si>
  <si>
    <t>3к4</t>
  </si>
  <si>
    <t>3к5</t>
  </si>
  <si>
    <t>3к6</t>
  </si>
  <si>
    <t>5к1</t>
  </si>
  <si>
    <t>5к2</t>
  </si>
  <si>
    <t>7к1</t>
  </si>
  <si>
    <t>29 к1</t>
  </si>
  <si>
    <t>29к2</t>
  </si>
  <si>
    <t>29к3</t>
  </si>
  <si>
    <t>35к1</t>
  </si>
  <si>
    <t>35к2</t>
  </si>
  <si>
    <t>56к1</t>
  </si>
  <si>
    <t>60 к1</t>
  </si>
  <si>
    <t>20к1</t>
  </si>
  <si>
    <t>24</t>
  </si>
  <si>
    <t>26</t>
  </si>
  <si>
    <t>28</t>
  </si>
  <si>
    <t>32к3</t>
  </si>
  <si>
    <t xml:space="preserve">Маршала Жукова </t>
  </si>
  <si>
    <t>43к1</t>
  </si>
  <si>
    <t>Красносельский 4</t>
  </si>
  <si>
    <t>2-я Комсомольская ул.</t>
  </si>
  <si>
    <t>40 к1</t>
  </si>
  <si>
    <t>Ветеранов пр.</t>
  </si>
  <si>
    <t>Здоровцева ул.</t>
  </si>
  <si>
    <t>31к1</t>
  </si>
  <si>
    <t>Народного Ополчения пр.</t>
  </si>
  <si>
    <t>241 к 1</t>
  </si>
  <si>
    <t>Пионерстроя ул.</t>
  </si>
  <si>
    <t>19 к2</t>
  </si>
  <si>
    <t>Тамбасова ул.</t>
  </si>
  <si>
    <t>2 к1</t>
  </si>
  <si>
    <t>36к1</t>
  </si>
  <si>
    <t>Ул. П.Горькавого</t>
  </si>
  <si>
    <t>40к1</t>
  </si>
  <si>
    <t>42к1</t>
  </si>
  <si>
    <t>Красносельский 5</t>
  </si>
  <si>
    <t>Партизана Германа ул.</t>
  </si>
  <si>
    <t>14\117</t>
  </si>
  <si>
    <t>118к1</t>
  </si>
  <si>
    <t>26к1</t>
  </si>
  <si>
    <t>118к2</t>
  </si>
  <si>
    <t>33к3</t>
  </si>
  <si>
    <t>39к2</t>
  </si>
  <si>
    <t>41к3</t>
  </si>
  <si>
    <t>Добровольцев ул.</t>
  </si>
  <si>
    <t>10к2</t>
  </si>
  <si>
    <t>62к1</t>
  </si>
  <si>
    <t>Отважных ул.</t>
  </si>
  <si>
    <t>Авангардная ул.</t>
  </si>
  <si>
    <t>2к2</t>
  </si>
  <si>
    <t>22к1</t>
  </si>
  <si>
    <t>Красносельский 6</t>
  </si>
  <si>
    <t>пр-кт Героев</t>
  </si>
  <si>
    <t>24 к.2</t>
  </si>
  <si>
    <t>26 к.1</t>
  </si>
  <si>
    <t>26 к.2</t>
  </si>
  <si>
    <t>1 числа</t>
  </si>
  <si>
    <t>Красное Село 1</t>
  </si>
  <si>
    <t>Красное село 1</t>
  </si>
  <si>
    <t>Стрельнинское ш.</t>
  </si>
  <si>
    <t>4к2</t>
  </si>
  <si>
    <t xml:space="preserve">Стрельнинское ш. </t>
  </si>
  <si>
    <t xml:space="preserve">ул. Бронетанковая </t>
  </si>
  <si>
    <t>13к3</t>
  </si>
  <si>
    <t xml:space="preserve">ул. Освобождения </t>
  </si>
  <si>
    <t>ул.Освобождения</t>
  </si>
  <si>
    <t>ул. Спирина</t>
  </si>
  <si>
    <t>5к3</t>
  </si>
  <si>
    <t>7к2</t>
  </si>
  <si>
    <t>7к3</t>
  </si>
  <si>
    <t>ул .Освобождения</t>
  </si>
  <si>
    <t>25к2</t>
  </si>
  <si>
    <t xml:space="preserve">ул.Освобождения </t>
  </si>
  <si>
    <t>25к3</t>
  </si>
  <si>
    <t>27к2</t>
  </si>
  <si>
    <t>29к1</t>
  </si>
  <si>
    <t>31к2</t>
  </si>
  <si>
    <t>31к3</t>
  </si>
  <si>
    <t>31к4</t>
  </si>
  <si>
    <t>33к2</t>
  </si>
  <si>
    <t xml:space="preserve">ул. Спирина </t>
  </si>
  <si>
    <t>1к2</t>
  </si>
  <si>
    <t>3к1</t>
  </si>
  <si>
    <t>3к2</t>
  </si>
  <si>
    <t>3к3</t>
  </si>
  <si>
    <t xml:space="preserve">ул. Геологическая </t>
  </si>
  <si>
    <t>ЖК Жемчужный каскад</t>
  </si>
  <si>
    <t>ЖК Жемчужный Каскад</t>
  </si>
  <si>
    <t>35 к.1</t>
  </si>
  <si>
    <t>пр-кт Патриотов</t>
  </si>
  <si>
    <t>34 к.1</t>
  </si>
  <si>
    <t>ЖК Жемчужная гавань</t>
  </si>
  <si>
    <t>ЖК Жемчужная Гавань</t>
  </si>
  <si>
    <t>наб. Дудергофского канала</t>
  </si>
  <si>
    <t>ЖК Lotos Club</t>
  </si>
  <si>
    <t>Стенд в холле</t>
  </si>
  <si>
    <t>А2 (594*420мм) горизонтальный и вертикальный</t>
  </si>
  <si>
    <t>ул. Адмирала Черокова</t>
  </si>
  <si>
    <t>ЖК Море 2</t>
  </si>
  <si>
    <t>ул. Адмирала Трибуца</t>
  </si>
  <si>
    <t>Вернутьсья к району</t>
  </si>
  <si>
    <t>Кировский 1</t>
  </si>
  <si>
    <t>Подводника Кузьмина ул.</t>
  </si>
  <si>
    <t>19\66</t>
  </si>
  <si>
    <t>31\91</t>
  </si>
  <si>
    <t>Дачный пр.</t>
  </si>
  <si>
    <t>Зины Портновой ул.</t>
  </si>
  <si>
    <t>21к2</t>
  </si>
  <si>
    <t>117к2</t>
  </si>
  <si>
    <t>Стачек пр.</t>
  </si>
  <si>
    <t>Счастливая ул.</t>
  </si>
  <si>
    <t>Трамвайный пр.</t>
  </si>
  <si>
    <t xml:space="preserve"> Зины Портновой ул.</t>
  </si>
  <si>
    <t>17к5</t>
  </si>
  <si>
    <t>пр-кт Ветеранов</t>
  </si>
  <si>
    <t>6</t>
  </si>
  <si>
    <t>б-р Новаторов</t>
  </si>
  <si>
    <t>72</t>
  </si>
  <si>
    <t>пр-кт Народного Ополчения</t>
  </si>
  <si>
    <t>45</t>
  </si>
  <si>
    <t>81</t>
  </si>
  <si>
    <t xml:space="preserve">Новаторов Бульвар </t>
  </si>
  <si>
    <t>84к2</t>
  </si>
  <si>
    <t>8к4</t>
  </si>
  <si>
    <t>10\7</t>
  </si>
  <si>
    <t>30к2</t>
  </si>
  <si>
    <t>Кировский 2</t>
  </si>
  <si>
    <t>3к7</t>
  </si>
  <si>
    <t>5к7</t>
  </si>
  <si>
    <t>9к7</t>
  </si>
  <si>
    <t>19к1</t>
  </si>
  <si>
    <t>Лени Голикова ул.</t>
  </si>
  <si>
    <t>15к4</t>
  </si>
  <si>
    <t>27к6</t>
  </si>
  <si>
    <t>212к2</t>
  </si>
  <si>
    <t>220к3</t>
  </si>
  <si>
    <t>71к2</t>
  </si>
  <si>
    <t>71к3</t>
  </si>
  <si>
    <t>71к4</t>
  </si>
  <si>
    <t>Т.Хрустицкого ул.</t>
  </si>
  <si>
    <t>ул. Лени Голикова</t>
  </si>
  <si>
    <t>7</t>
  </si>
  <si>
    <t>Дачный пр-кт</t>
  </si>
  <si>
    <t>7 корп. 5</t>
  </si>
  <si>
    <t>23 корп.1</t>
  </si>
  <si>
    <t>139</t>
  </si>
  <si>
    <t>Бульвар Новаторов</t>
  </si>
  <si>
    <t>Кировский 3</t>
  </si>
  <si>
    <t>Г.Симоняка ул.</t>
  </si>
  <si>
    <t>27/193</t>
  </si>
  <si>
    <t>72к2</t>
  </si>
  <si>
    <t>Стойкости ул.</t>
  </si>
  <si>
    <t>26к3</t>
  </si>
  <si>
    <t>74к1</t>
  </si>
  <si>
    <t>74к3</t>
  </si>
  <si>
    <t>ул. Генерала Симоняка</t>
  </si>
  <si>
    <t>15</t>
  </si>
  <si>
    <t>72к1</t>
  </si>
  <si>
    <t>74к4</t>
  </si>
  <si>
    <t>41к1</t>
  </si>
  <si>
    <t>Кировский 4</t>
  </si>
  <si>
    <t>пр-кт Стачек</t>
  </si>
  <si>
    <t>67 корп.1</t>
  </si>
  <si>
    <t>67 корп.2</t>
  </si>
  <si>
    <t>67 корп.3</t>
  </si>
  <si>
    <t>67 корп.6</t>
  </si>
  <si>
    <t>9</t>
  </si>
  <si>
    <t>11</t>
  </si>
  <si>
    <t>12</t>
  </si>
  <si>
    <t>13</t>
  </si>
  <si>
    <t>57</t>
  </si>
  <si>
    <t>59</t>
  </si>
  <si>
    <t>80</t>
  </si>
  <si>
    <t>84 корп.1</t>
  </si>
  <si>
    <t>84 корп.2</t>
  </si>
  <si>
    <t>ул. Зайцева</t>
  </si>
  <si>
    <t>6 корп.2</t>
  </si>
  <si>
    <t>8 корп.1</t>
  </si>
  <si>
    <t>8 корп.2</t>
  </si>
  <si>
    <t xml:space="preserve">9 </t>
  </si>
  <si>
    <t>ул. Зенитчиков</t>
  </si>
  <si>
    <t>3 корп.1</t>
  </si>
  <si>
    <t>3 корп.2</t>
  </si>
  <si>
    <t>5</t>
  </si>
  <si>
    <t>4</t>
  </si>
  <si>
    <t>ул. Маринеско</t>
  </si>
  <si>
    <t xml:space="preserve">5 </t>
  </si>
  <si>
    <t>ул. Примакова</t>
  </si>
  <si>
    <t>ул. Кронштадтская</t>
  </si>
  <si>
    <t>20</t>
  </si>
  <si>
    <t>22</t>
  </si>
  <si>
    <t>69</t>
  </si>
  <si>
    <t>77</t>
  </si>
  <si>
    <t>88</t>
  </si>
  <si>
    <t>92 корп.2</t>
  </si>
  <si>
    <t>96</t>
  </si>
  <si>
    <t>ул. Червонного Казачества</t>
  </si>
  <si>
    <t>44</t>
  </si>
  <si>
    <t>46</t>
  </si>
  <si>
    <t xml:space="preserve">ул. Автовская </t>
  </si>
  <si>
    <t>8</t>
  </si>
  <si>
    <t>25</t>
  </si>
  <si>
    <t>Кировский 5</t>
  </si>
  <si>
    <t>2\11</t>
  </si>
  <si>
    <t>104</t>
  </si>
  <si>
    <t>8к2</t>
  </si>
  <si>
    <t>Козлова ул.</t>
  </si>
  <si>
    <t>39к1</t>
  </si>
  <si>
    <t>45к1</t>
  </si>
  <si>
    <t>Ул. Солдата Корзуна</t>
  </si>
  <si>
    <t>пр. Народного Ополчения</t>
  </si>
  <si>
    <t>167/21</t>
  </si>
  <si>
    <t>18к2</t>
  </si>
  <si>
    <t>18к3</t>
  </si>
  <si>
    <t>Кировский 6</t>
  </si>
  <si>
    <t>60к2</t>
  </si>
  <si>
    <t>105</t>
  </si>
  <si>
    <t>99</t>
  </si>
  <si>
    <t>ул. Жукова</t>
  </si>
  <si>
    <t>64 корп.1</t>
  </si>
  <si>
    <t>Бурцева ул.</t>
  </si>
  <si>
    <t>66к1</t>
  </si>
  <si>
    <t>109к1</t>
  </si>
  <si>
    <t>56к2</t>
  </si>
  <si>
    <t>ЖК Полежаевские дома</t>
  </si>
  <si>
    <t xml:space="preserve">ЖК Полежаевские дома </t>
  </si>
  <si>
    <t>А5 (210*148 мм) горизонтальный</t>
  </si>
  <si>
    <t>ЖК Монплезир</t>
  </si>
  <si>
    <t>Невский 1</t>
  </si>
  <si>
    <t>пр-кт Солидарности</t>
  </si>
  <si>
    <t>8/1</t>
  </si>
  <si>
    <t>10/2</t>
  </si>
  <si>
    <t>13/2</t>
  </si>
  <si>
    <t xml:space="preserve"> ул. Подвойского</t>
  </si>
  <si>
    <t>50/2</t>
  </si>
  <si>
    <t>50/3</t>
  </si>
  <si>
    <t xml:space="preserve">пр-кт Большевиков </t>
  </si>
  <si>
    <t>4/1</t>
  </si>
  <si>
    <t>Товарищеский пр-кт</t>
  </si>
  <si>
    <t>ул. Коллонтай</t>
  </si>
  <si>
    <t>47/4</t>
  </si>
  <si>
    <t>47/5</t>
  </si>
  <si>
    <t>49</t>
  </si>
  <si>
    <t>24/2</t>
  </si>
  <si>
    <t>34/1</t>
  </si>
  <si>
    <t>36/1</t>
  </si>
  <si>
    <t>40/1</t>
  </si>
  <si>
    <t>50/1</t>
  </si>
  <si>
    <t>25/2</t>
  </si>
  <si>
    <t>27/3</t>
  </si>
  <si>
    <t>43/1</t>
  </si>
  <si>
    <t>45/1</t>
  </si>
  <si>
    <t>ул. Чудновского</t>
  </si>
  <si>
    <t>2/11</t>
  </si>
  <si>
    <t>6/3</t>
  </si>
  <si>
    <t>Невский1</t>
  </si>
  <si>
    <t>ул. Кржижановского</t>
  </si>
  <si>
    <t>5/4</t>
  </si>
  <si>
    <t>3/5</t>
  </si>
  <si>
    <t>Российский пр-кт</t>
  </si>
  <si>
    <t>1</t>
  </si>
  <si>
    <t>Невский 2</t>
  </si>
  <si>
    <t>35/2</t>
  </si>
  <si>
    <t>33/5</t>
  </si>
  <si>
    <t>39/1</t>
  </si>
  <si>
    <t>61</t>
  </si>
  <si>
    <t>63</t>
  </si>
  <si>
    <t>Искровский пр-кт</t>
  </si>
  <si>
    <t>31</t>
  </si>
  <si>
    <t>35/38</t>
  </si>
  <si>
    <t>Октябрьская наб.</t>
  </si>
  <si>
    <t>94/4</t>
  </si>
  <si>
    <t>30/3</t>
  </si>
  <si>
    <t>37/1</t>
  </si>
  <si>
    <t>ул. Крыленко</t>
  </si>
  <si>
    <t>19/1</t>
  </si>
  <si>
    <t>45/3</t>
  </si>
  <si>
    <t>ул. Народная</t>
  </si>
  <si>
    <t>16</t>
  </si>
  <si>
    <t>68/2</t>
  </si>
  <si>
    <t>73</t>
  </si>
  <si>
    <t>ул. Тельмана</t>
  </si>
  <si>
    <t>32/1</t>
  </si>
  <si>
    <t>40</t>
  </si>
  <si>
    <t>43/3</t>
  </si>
  <si>
    <t>52</t>
  </si>
  <si>
    <t>54</t>
  </si>
  <si>
    <t>Невский 3</t>
  </si>
  <si>
    <t xml:space="preserve"> Искровский пр-кт</t>
  </si>
  <si>
    <t>2/1</t>
  </si>
  <si>
    <t>4/2</t>
  </si>
  <si>
    <t>4/3</t>
  </si>
  <si>
    <t>14/1</t>
  </si>
  <si>
    <t>20/1</t>
  </si>
  <si>
    <t>6/4</t>
  </si>
  <si>
    <t>6/6</t>
  </si>
  <si>
    <t>9/1</t>
  </si>
  <si>
    <t>9/2</t>
  </si>
  <si>
    <t>9/3</t>
  </si>
  <si>
    <t>11/19</t>
  </si>
  <si>
    <t>21/3</t>
  </si>
  <si>
    <t>21/4</t>
  </si>
  <si>
    <t>ул. Ворошилова</t>
  </si>
  <si>
    <t>ул. Бадаева</t>
  </si>
  <si>
    <t>7/2</t>
  </si>
  <si>
    <t>пр-кт Пятилеток</t>
  </si>
  <si>
    <t>ул. Дж.Рида</t>
  </si>
  <si>
    <t>5/1</t>
  </si>
  <si>
    <t>5/2</t>
  </si>
  <si>
    <t>10</t>
  </si>
  <si>
    <t>16/1</t>
  </si>
  <si>
    <t>3/1</t>
  </si>
  <si>
    <t>6/1</t>
  </si>
  <si>
    <t>15/1</t>
  </si>
  <si>
    <t>15/2</t>
  </si>
  <si>
    <t>17/2</t>
  </si>
  <si>
    <t>Невский 4</t>
  </si>
  <si>
    <t>пр-кт Большевиков</t>
  </si>
  <si>
    <t>29</t>
  </si>
  <si>
    <t>ул. Антонова-Овсиенко</t>
  </si>
  <si>
    <t>ул. Дыбенко</t>
  </si>
  <si>
    <t>12/1</t>
  </si>
  <si>
    <t>12/3</t>
  </si>
  <si>
    <t>27/1</t>
  </si>
  <si>
    <t>ул. Евдокима Огнева</t>
  </si>
  <si>
    <t>14</t>
  </si>
  <si>
    <t>ул. Шотмана</t>
  </si>
  <si>
    <t>7/1</t>
  </si>
  <si>
    <t>18</t>
  </si>
  <si>
    <t>21</t>
  </si>
  <si>
    <t>25/1</t>
  </si>
  <si>
    <t>18/1</t>
  </si>
  <si>
    <t>22/1</t>
  </si>
  <si>
    <t>ЖК Ласточкино гнездо</t>
  </si>
  <si>
    <t>ул. Русановская</t>
  </si>
  <si>
    <t>19 к.2</t>
  </si>
  <si>
    <t>19 к.3</t>
  </si>
  <si>
    <t>19 к.4</t>
  </si>
  <si>
    <t>19 к.5</t>
  </si>
  <si>
    <t>17 к.4</t>
  </si>
  <si>
    <t>17 к.3</t>
  </si>
  <si>
    <t>17 к.2</t>
  </si>
  <si>
    <t>17 к.1</t>
  </si>
  <si>
    <t>ЖК Молодежный</t>
  </si>
  <si>
    <t>пр-кт Обуховской обороны</t>
  </si>
  <si>
    <t>110 к.1</t>
  </si>
  <si>
    <t>ЖК Екатерина Великая</t>
  </si>
  <si>
    <t>Усть-Славянка, ул. Заводская</t>
  </si>
  <si>
    <t>ЖК Аврора 1</t>
  </si>
  <si>
    <t>5\1</t>
  </si>
  <si>
    <t>ЖК Аврора 2</t>
  </si>
  <si>
    <t>ул. Белышева</t>
  </si>
  <si>
    <t>5\6</t>
  </si>
  <si>
    <t>ЖК Мегалит на Неве</t>
  </si>
  <si>
    <t>ЖК Невский триумф</t>
  </si>
  <si>
    <t>31 к.2</t>
  </si>
  <si>
    <t>ЖК Невский дуэт</t>
  </si>
  <si>
    <t>11 к.3</t>
  </si>
  <si>
    <t>Фрунзенский 1</t>
  </si>
  <si>
    <t>Фрунзенский 2</t>
  </si>
  <si>
    <t>Фрунзенский 3</t>
  </si>
  <si>
    <t>Фрунзенский 4</t>
  </si>
  <si>
    <t>Фрунзенский 5</t>
  </si>
  <si>
    <t>ЖК Серебряные ключи</t>
  </si>
  <si>
    <t>ЖК Радуга</t>
  </si>
  <si>
    <t>ЖК София</t>
  </si>
  <si>
    <t>ЖК Международный</t>
  </si>
  <si>
    <t>ЖК Будапештская 48</t>
  </si>
  <si>
    <t>ЖК Будапештская 7 к.1</t>
  </si>
  <si>
    <t>ЖК Белградская 26 к.8</t>
  </si>
  <si>
    <t>ЖК Альпийский 32</t>
  </si>
  <si>
    <t>Софийская ул.</t>
  </si>
  <si>
    <t>38 к2</t>
  </si>
  <si>
    <t>41 к2</t>
  </si>
  <si>
    <t>43 к1</t>
  </si>
  <si>
    <t>35 к8</t>
  </si>
  <si>
    <t>ул. Белы Куна</t>
  </si>
  <si>
    <t>23 к1</t>
  </si>
  <si>
    <t>Пражская ул.</t>
  </si>
  <si>
    <t>7 к1</t>
  </si>
  <si>
    <t>9 к1</t>
  </si>
  <si>
    <t>9 к2</t>
  </si>
  <si>
    <t>35 к2</t>
  </si>
  <si>
    <t>15 к1</t>
  </si>
  <si>
    <t>15 к4</t>
  </si>
  <si>
    <t>20 к1</t>
  </si>
  <si>
    <t>Ул. Бухарестская</t>
  </si>
  <si>
    <t>ул. Турку</t>
  </si>
  <si>
    <t>10 к1</t>
  </si>
  <si>
    <t>12 к2</t>
  </si>
  <si>
    <t>22 к1</t>
  </si>
  <si>
    <t>22 к2</t>
  </si>
  <si>
    <t>32 к1</t>
  </si>
  <si>
    <t>Будапештская ул.</t>
  </si>
  <si>
    <t>38 к3</t>
  </si>
  <si>
    <t>З6</t>
  </si>
  <si>
    <t>Бухарестская ул.</t>
  </si>
  <si>
    <t>39 к1</t>
  </si>
  <si>
    <t>66 к1</t>
  </si>
  <si>
    <t>94 к1</t>
  </si>
  <si>
    <t>пр. Славы</t>
  </si>
  <si>
    <t>З8</t>
  </si>
  <si>
    <t>17 к1</t>
  </si>
  <si>
    <t>91к2</t>
  </si>
  <si>
    <t>Олеко Дундича ул.</t>
  </si>
  <si>
    <t>19к5</t>
  </si>
  <si>
    <t>Моравский пер.</t>
  </si>
  <si>
    <t>Дунайский пр.</t>
  </si>
  <si>
    <t>53к2</t>
  </si>
  <si>
    <t>106к2</t>
  </si>
  <si>
    <t>108/24</t>
  </si>
  <si>
    <t>89к1</t>
  </si>
  <si>
    <t>128к1</t>
  </si>
  <si>
    <t>Купчинская ул.</t>
  </si>
  <si>
    <t>М.Карпатская ул.</t>
  </si>
  <si>
    <t>Малая Балканская ул.</t>
  </si>
  <si>
    <t>42к3</t>
  </si>
  <si>
    <t>19к4</t>
  </si>
  <si>
    <t>36к3</t>
  </si>
  <si>
    <t>104к2</t>
  </si>
  <si>
    <t>Загребский бульв.</t>
  </si>
  <si>
    <t>Пловдивская ул.</t>
  </si>
  <si>
    <t>17к4</t>
  </si>
  <si>
    <t>Димитрова ул.</t>
  </si>
  <si>
    <t>20к3</t>
  </si>
  <si>
    <t>24к2</t>
  </si>
  <si>
    <t>42/79</t>
  </si>
  <si>
    <t>12к1</t>
  </si>
  <si>
    <t>6к1</t>
  </si>
  <si>
    <t>Альпийский пер. </t>
  </si>
  <si>
    <t>15 корп.1</t>
  </si>
  <si>
    <t>23 корп.2</t>
  </si>
  <si>
    <t>ул. Будапештская</t>
  </si>
  <si>
    <t>51 </t>
  </si>
  <si>
    <t>55 </t>
  </si>
  <si>
    <t>61 корп.1</t>
  </si>
  <si>
    <t>63 корп.1</t>
  </si>
  <si>
    <t>ул. Димитрова</t>
  </si>
  <si>
    <t> 4 корп.1</t>
  </si>
  <si>
    <t>10 корп.4</t>
  </si>
  <si>
    <t>12 корп. 2</t>
  </si>
  <si>
    <t>16 корп.3</t>
  </si>
  <si>
    <t>11\67</t>
  </si>
  <si>
    <t>4к4</t>
  </si>
  <si>
    <t>4к3</t>
  </si>
  <si>
    <t>Ярослава Гашека ул.</t>
  </si>
  <si>
    <t>12-100</t>
  </si>
  <si>
    <t>8/22,8/1</t>
  </si>
  <si>
    <t>120к1</t>
  </si>
  <si>
    <t>15к1</t>
  </si>
  <si>
    <t>58к1</t>
  </si>
  <si>
    <t>35к3</t>
  </si>
  <si>
    <t>17к3</t>
  </si>
  <si>
    <t>19к2</t>
  </si>
  <si>
    <t>19к3</t>
  </si>
  <si>
    <t>20к2</t>
  </si>
  <si>
    <t>20к4</t>
  </si>
  <si>
    <t>86к1</t>
  </si>
  <si>
    <t>88к3</t>
  </si>
  <si>
    <t>71к1</t>
  </si>
  <si>
    <t>116к1</t>
  </si>
  <si>
    <t>122к1</t>
  </si>
  <si>
    <t>74к5</t>
  </si>
  <si>
    <t>13/70</t>
  </si>
  <si>
    <t>9 к5</t>
  </si>
  <si>
    <t>2 корп.1</t>
  </si>
  <si>
    <t>Турку ул. </t>
  </si>
  <si>
    <t>5 корп.13</t>
  </si>
  <si>
    <t>ул. Белградская</t>
  </si>
  <si>
    <t>12 </t>
  </si>
  <si>
    <t>16 </t>
  </si>
  <si>
    <t>24 </t>
  </si>
  <si>
    <t> 2 корп.1</t>
  </si>
  <si>
    <t> 4 корп.2</t>
  </si>
  <si>
    <t> 4 корп.3</t>
  </si>
  <si>
    <t> 9 корп.1</t>
  </si>
  <si>
    <t>10 корп.2</t>
  </si>
  <si>
    <t>14 корп.1</t>
  </si>
  <si>
    <t>14 корп.2</t>
  </si>
  <si>
    <t>21 </t>
  </si>
  <si>
    <t>31 корп.1</t>
  </si>
  <si>
    <t>35 корп.1</t>
  </si>
  <si>
    <t>пр-кт Славы</t>
  </si>
  <si>
    <t> 2  корп.1</t>
  </si>
  <si>
    <t> 2 корп.2</t>
  </si>
  <si>
    <t> 2 корп.3</t>
  </si>
  <si>
    <t> 2 корп.4</t>
  </si>
  <si>
    <t>12  корп.1</t>
  </si>
  <si>
    <t>Альпийский пер.</t>
  </si>
  <si>
    <t>Белградская ул.</t>
  </si>
  <si>
    <t>34к1</t>
  </si>
  <si>
    <t>ул. Бухаресткая</t>
  </si>
  <si>
    <t>Малая Бухарестская ул.</t>
  </si>
  <si>
    <t>д.2</t>
  </si>
  <si>
    <t>д.6 к.1</t>
  </si>
  <si>
    <t>д.8 к.1</t>
  </si>
  <si>
    <t>д.10 к.1</t>
  </si>
  <si>
    <t>д.10 к.2</t>
  </si>
  <si>
    <t xml:space="preserve"> д.37 к.1</t>
  </si>
  <si>
    <t>д.39 к.1</t>
  </si>
  <si>
    <t>д.41 к.1</t>
  </si>
  <si>
    <t>д.43</t>
  </si>
  <si>
    <t xml:space="preserve">Малая Каштановая </t>
  </si>
  <si>
    <t xml:space="preserve">Загребский бульвар </t>
  </si>
  <si>
    <t>9 лит А</t>
  </si>
  <si>
    <t>Южное шоссе</t>
  </si>
  <si>
    <t>55 к.4</t>
  </si>
  <si>
    <t>55 к.3</t>
  </si>
  <si>
    <t>55 к.5</t>
  </si>
  <si>
    <t>55 к.6</t>
  </si>
  <si>
    <t>53 к.5</t>
  </si>
  <si>
    <t>47 к.4</t>
  </si>
  <si>
    <t>47 к.3</t>
  </si>
  <si>
    <t>45 к.4</t>
  </si>
  <si>
    <t>ул. Белы-Куны</t>
  </si>
  <si>
    <t>1 к.1-3</t>
  </si>
  <si>
    <t>26 к.8</t>
  </si>
  <si>
    <t>146 к.1</t>
  </si>
  <si>
    <t>146 к.3</t>
  </si>
  <si>
    <t xml:space="preserve">Районы размещения </t>
  </si>
  <si>
    <t xml:space="preserve">Количество носителей </t>
  </si>
  <si>
    <t>Красносельский</t>
  </si>
  <si>
    <t>Кировский</t>
  </si>
  <si>
    <t>Фрунзенский</t>
  </si>
  <si>
    <t>Приморский</t>
  </si>
  <si>
    <t>Калининский</t>
  </si>
  <si>
    <t>Выборгский</t>
  </si>
  <si>
    <t>Красногвардейский</t>
  </si>
  <si>
    <t>Московский</t>
  </si>
  <si>
    <t>Невский</t>
  </si>
  <si>
    <t>Центральный</t>
  </si>
  <si>
    <t xml:space="preserve">Петроградский </t>
  </si>
  <si>
    <t xml:space="preserve">Василеостровский </t>
  </si>
  <si>
    <t>В СТОИМОСТЬ РАЗМЕЩЕНИЯ УЖЕ ВКЛЮЧЕНО:</t>
  </si>
  <si>
    <t>АРЕНДА МЕСТА НА СТЕНДЕ</t>
  </si>
  <si>
    <t>РАЗМЕЩЕНИЕ РЕКЛАМЫ</t>
  </si>
  <si>
    <t>ПЕЧАТЬ ТИРАЖА</t>
  </si>
  <si>
    <t>ОБСЛУЖИВАНИЕ СТЕНДОВ</t>
  </si>
  <si>
    <t>Вернуться к выбору района</t>
  </si>
  <si>
    <t>Адмиралтейский</t>
  </si>
  <si>
    <t>Выборгский 1</t>
  </si>
  <si>
    <t>Выборгский 2</t>
  </si>
  <si>
    <t>Выборгский 3</t>
  </si>
  <si>
    <t>Выборгский 4</t>
  </si>
  <si>
    <t>Выборгский 5</t>
  </si>
  <si>
    <t>ЖК Поэма у трёх озёр</t>
  </si>
  <si>
    <t>ЖК на пер. Учебный дом 2</t>
  </si>
  <si>
    <t>ЖК на Северном пр-кт д. 4 к.1</t>
  </si>
  <si>
    <t>ЖК Шувалово-Озерки</t>
  </si>
  <si>
    <t>ЖК Fusion</t>
  </si>
  <si>
    <t>ЖК Актерский олимп</t>
  </si>
  <si>
    <t>ЖК Выборгское 5 к.1</t>
  </si>
  <si>
    <t>ЖК Сикейроса 11 к.1</t>
  </si>
  <si>
    <t>ЖК Сикейроса 11 к.2</t>
  </si>
  <si>
    <t>ЖК Художников 10 к.1</t>
  </si>
  <si>
    <t>ЖК Учебный 2</t>
  </si>
  <si>
    <t>ЖК Композиторов 22 к.4</t>
  </si>
  <si>
    <t>ЖК Тореза 95</t>
  </si>
  <si>
    <t>ЖК Монблан</t>
  </si>
  <si>
    <t>ЖК Сиреневый 10</t>
  </si>
  <si>
    <t>ЖК Асафьева 7 к.1</t>
  </si>
  <si>
    <t>ЖК Художников 17 к.1</t>
  </si>
  <si>
    <t>ЖК Луначарского 64</t>
  </si>
  <si>
    <t>ЖК Северная Корона</t>
  </si>
  <si>
    <t>ЖК Гаврская 2</t>
  </si>
  <si>
    <t>Лифты</t>
  </si>
  <si>
    <t>пр-кт Луначарского</t>
  </si>
  <si>
    <t>58к2</t>
  </si>
  <si>
    <t>58к3</t>
  </si>
  <si>
    <t>62к2</t>
  </si>
  <si>
    <t>пр-кт Энгельса</t>
  </si>
  <si>
    <t>129к2</t>
  </si>
  <si>
    <t>111к1</t>
  </si>
  <si>
    <t>ул. Есенина</t>
  </si>
  <si>
    <t>ул. Ивана Фомина</t>
  </si>
  <si>
    <t>Учебный пер.</t>
  </si>
  <si>
    <t>6 корп.1</t>
  </si>
  <si>
    <t>пр-кт Художников</t>
  </si>
  <si>
    <t>26 корп.4</t>
  </si>
  <si>
    <t>56 корп.3</t>
  </si>
  <si>
    <t>Поэтический б.р</t>
  </si>
  <si>
    <t>33 корп.1</t>
  </si>
  <si>
    <t>37к2</t>
  </si>
  <si>
    <t>66к3</t>
  </si>
  <si>
    <t>68к3</t>
  </si>
  <si>
    <t>70к2</t>
  </si>
  <si>
    <t>31\1</t>
  </si>
  <si>
    <t>ул. Кустодиева</t>
  </si>
  <si>
    <t>10к1</t>
  </si>
  <si>
    <t>16к1</t>
  </si>
  <si>
    <t>ул. Руднева</t>
  </si>
  <si>
    <t>ул. Сантьяго-де-Куба</t>
  </si>
  <si>
    <t>пр-кт Просвещения</t>
  </si>
  <si>
    <t>Поэтический б-р</t>
  </si>
  <si>
    <t>11 корп.1</t>
  </si>
  <si>
    <t>11 корп.4</t>
  </si>
  <si>
    <t>27 корп.3</t>
  </si>
  <si>
    <t>31 корп.2</t>
  </si>
  <si>
    <t>ул.Сантьяго-де-Куба</t>
  </si>
  <si>
    <t>пр-кт Культуры</t>
  </si>
  <si>
    <t>ул. Сантъяго-де-Куба</t>
  </si>
  <si>
    <t>68к1</t>
  </si>
  <si>
    <t>27 корп.1</t>
  </si>
  <si>
    <t>ул. Жени Егоровой</t>
  </si>
  <si>
    <t xml:space="preserve">ул. Композиторов </t>
  </si>
  <si>
    <t>20 корп.1</t>
  </si>
  <si>
    <t>24 корп.2</t>
  </si>
  <si>
    <t>26 корп.3</t>
  </si>
  <si>
    <t>Выборгское ш.</t>
  </si>
  <si>
    <t>23 корп.3</t>
  </si>
  <si>
    <t>14 корп.3</t>
  </si>
  <si>
    <t>Просвещения пр.</t>
  </si>
  <si>
    <t>20/25</t>
  </si>
  <si>
    <t xml:space="preserve">Шостаковича ул. </t>
  </si>
  <si>
    <t>ул. Шостаковича</t>
  </si>
  <si>
    <t>5 корп.3</t>
  </si>
  <si>
    <t>Асафьева ул.</t>
  </si>
  <si>
    <t>1 корп.1</t>
  </si>
  <si>
    <t>пр. Просвещения</t>
  </si>
  <si>
    <t>46к1</t>
  </si>
  <si>
    <t>Придорожная аллея</t>
  </si>
  <si>
    <t>Сиреневый бульвар</t>
  </si>
  <si>
    <t>2 корп.1</t>
  </si>
  <si>
    <t>15/5</t>
  </si>
  <si>
    <t>36/141</t>
  </si>
  <si>
    <t>32 корп.1</t>
  </si>
  <si>
    <t>143 корп.1</t>
  </si>
  <si>
    <t>20 корп.2</t>
  </si>
  <si>
    <t>22/26</t>
  </si>
  <si>
    <t xml:space="preserve">пр. Культуры </t>
  </si>
  <si>
    <t>30к3</t>
  </si>
  <si>
    <t>27 корп.2</t>
  </si>
  <si>
    <t>28 корп.1</t>
  </si>
  <si>
    <t>43/14</t>
  </si>
  <si>
    <t>Луначарского пр-кт</t>
  </si>
  <si>
    <t>ЖК на Учебный пер., дом 2</t>
  </si>
  <si>
    <t>Северный пр-кт</t>
  </si>
  <si>
    <t>Энгельса пр-кт</t>
  </si>
  <si>
    <t>107 к.3</t>
  </si>
  <si>
    <t>109 к.2</t>
  </si>
  <si>
    <t>Сантьяго-де-Куба</t>
  </si>
  <si>
    <t>Выборгское ш</t>
  </si>
  <si>
    <t>Просвещения пр-кт</t>
  </si>
  <si>
    <t>33 к. 1</t>
  </si>
  <si>
    <t>33 к.2</t>
  </si>
  <si>
    <t>14. к.2</t>
  </si>
  <si>
    <t>Крапивный пер.</t>
  </si>
  <si>
    <t>4 к.4</t>
  </si>
  <si>
    <t>Актерский пр-д</t>
  </si>
  <si>
    <t>5 к.1</t>
  </si>
  <si>
    <t>ул. Сикейроса</t>
  </si>
  <si>
    <t>пр. Художников</t>
  </si>
  <si>
    <t>Учебный пер</t>
  </si>
  <si>
    <t>ул. Композиторов</t>
  </si>
  <si>
    <t>22 к.4</t>
  </si>
  <si>
    <t>Тореза</t>
  </si>
  <si>
    <t>Большой Сампсониевский пр-кт</t>
  </si>
  <si>
    <t>4-6</t>
  </si>
  <si>
    <t>ул. Асафьева</t>
  </si>
  <si>
    <t>Художников пр-кт</t>
  </si>
  <si>
    <t>Фермское ш.</t>
  </si>
  <si>
    <t>ул. Гаврская</t>
  </si>
  <si>
    <t>ЖК на Северном пр-кт 4к.1</t>
  </si>
  <si>
    <t>ЖК Прагма Хаус</t>
  </si>
  <si>
    <t>ЖК Новый Лесснер</t>
  </si>
  <si>
    <t>ЖК YES</t>
  </si>
  <si>
    <t>ЖК Миллениум</t>
  </si>
  <si>
    <t>ЖК Бумеранг</t>
  </si>
  <si>
    <t>Название блока</t>
  </si>
  <si>
    <t>Количество экранов</t>
  </si>
  <si>
    <t>ЖК Континенты</t>
  </si>
  <si>
    <t>ЖК Жили-Были</t>
  </si>
  <si>
    <t>Заречная улица</t>
  </si>
  <si>
    <t>Брюлловская улица</t>
  </si>
  <si>
    <t>Архитектора Белова</t>
  </si>
  <si>
    <t>9 стр.1</t>
  </si>
  <si>
    <t>ул. Матросова</t>
  </si>
  <si>
    <t>8 к.1</t>
  </si>
  <si>
    <t>ул.  Хошимина</t>
  </si>
  <si>
    <t>ул. Архитектора Белова</t>
  </si>
  <si>
    <t>ул. М. Дудина</t>
  </si>
  <si>
    <t>Калининский 1</t>
  </si>
  <si>
    <t>Калининский 2</t>
  </si>
  <si>
    <t>Калининский 3</t>
  </si>
  <si>
    <t>Калининский 4</t>
  </si>
  <si>
    <t>Калининский 5</t>
  </si>
  <si>
    <t>ЖК на Кондратьевском 62к3</t>
  </si>
  <si>
    <t>ЖК Кантемировский</t>
  </si>
  <si>
    <t>ЖК на ул. Брянцева 15 к. 2</t>
  </si>
  <si>
    <t>ЖК на пр. Гражданский 116/5</t>
  </si>
  <si>
    <t>ЖК Новое Созвездие</t>
  </si>
  <si>
    <t>ЖК на ул. Учительская 18 к.1, к.3</t>
  </si>
  <si>
    <t>ЖК на ул. Ушинского 2/1</t>
  </si>
  <si>
    <t>ЖК на пр. Гражданский 88 к.3, к.4</t>
  </si>
  <si>
    <t>ЖК на ул. Вавиловых 7 к.4</t>
  </si>
  <si>
    <t>ЖК Орбита</t>
  </si>
  <si>
    <t>ЖК на пр. Науки 8 к.3</t>
  </si>
  <si>
    <t xml:space="preserve">ЖК Гражданка Сити </t>
  </si>
  <si>
    <t>ЖК на пр. Науки 19к.2</t>
  </si>
  <si>
    <t>ЖК Иван-да-Марья</t>
  </si>
  <si>
    <t>ЖК Кирилл и Дарья</t>
  </si>
  <si>
    <t>ЖК Утренняя звезда</t>
  </si>
  <si>
    <t>ЖК Город мастеров, ЖК Пифагор</t>
  </si>
  <si>
    <t>ЖК Авангард</t>
  </si>
  <si>
    <t>ЖК Дом Мегалит</t>
  </si>
  <si>
    <t>ЖК Ушинского 14</t>
  </si>
  <si>
    <t>ЖК Тимуровская 23/1</t>
  </si>
  <si>
    <t>ЖК Тимуровская 23/2</t>
  </si>
  <si>
    <t>ЖК Тимуровская 23/3</t>
  </si>
  <si>
    <t>ЖК Черкасова 14</t>
  </si>
  <si>
    <t>ЖК Вавиловых 19</t>
  </si>
  <si>
    <t>ЖК Софьи Ковалевской 16/5</t>
  </si>
  <si>
    <t>ЖК Карпинского 33/1</t>
  </si>
  <si>
    <t>ЖК Руставели 60</t>
  </si>
  <si>
    <t>ЖК Науки 63</t>
  </si>
  <si>
    <t>ЖК Гражданский 88/6</t>
  </si>
  <si>
    <t>ЖК Верности 14/2</t>
  </si>
  <si>
    <t>ЖК Непокоренных 49/2</t>
  </si>
  <si>
    <t>ЖК Науки 8/3</t>
  </si>
  <si>
    <t>Луначарского пр</t>
  </si>
  <si>
    <t>78к2</t>
  </si>
  <si>
    <t>80к2</t>
  </si>
  <si>
    <t>80к4</t>
  </si>
  <si>
    <t>пр Культуры</t>
  </si>
  <si>
    <t>11к5</t>
  </si>
  <si>
    <t>11к7</t>
  </si>
  <si>
    <t>15к7</t>
  </si>
  <si>
    <t>Просвещения пр</t>
  </si>
  <si>
    <t>53к1</t>
  </si>
  <si>
    <t>53к3</t>
  </si>
  <si>
    <t>ул. Д.Бедного</t>
  </si>
  <si>
    <t>10к4</t>
  </si>
  <si>
    <t>14к3</t>
  </si>
  <si>
    <t>2к1</t>
  </si>
  <si>
    <t>29к7</t>
  </si>
  <si>
    <t>пр Просвешения</t>
  </si>
  <si>
    <t>70к1</t>
  </si>
  <si>
    <t>пр Суздальский</t>
  </si>
  <si>
    <t>63к3</t>
  </si>
  <si>
    <t>26к4</t>
  </si>
  <si>
    <t>32к1</t>
  </si>
  <si>
    <t>Луначарского пр.</t>
  </si>
  <si>
    <t>84к3</t>
  </si>
  <si>
    <t>84к4</t>
  </si>
  <si>
    <t>86к2</t>
  </si>
  <si>
    <t>86к3</t>
  </si>
  <si>
    <t>Ольги Форш ул.</t>
  </si>
  <si>
    <t>Учительская ул.</t>
  </si>
  <si>
    <t>пр Светлановский</t>
  </si>
  <si>
    <t>Пр Гражданский</t>
  </si>
  <si>
    <t>106к1</t>
  </si>
  <si>
    <t>110к4</t>
  </si>
  <si>
    <t>114к5</t>
  </si>
  <si>
    <t>Пр Луначарского</t>
  </si>
  <si>
    <t>Суздальский пр</t>
  </si>
  <si>
    <t>ул Брянцева</t>
  </si>
  <si>
    <t>ул Тимуровская</t>
  </si>
  <si>
    <t>ул Ушинского</t>
  </si>
  <si>
    <t>22/97</t>
  </si>
  <si>
    <t>123к1</t>
  </si>
  <si>
    <t>108к3</t>
  </si>
  <si>
    <t>Ул Киришская</t>
  </si>
  <si>
    <t>Ул Лужская</t>
  </si>
  <si>
    <t>Ул Руставели</t>
  </si>
  <si>
    <t>48к1</t>
  </si>
  <si>
    <t>ул Черкасова</t>
  </si>
  <si>
    <t>11к1</t>
  </si>
  <si>
    <t>Карпинского ул.</t>
  </si>
  <si>
    <t>34к5</t>
  </si>
  <si>
    <t>34к6</t>
  </si>
  <si>
    <t>36к7</t>
  </si>
  <si>
    <t>38к2</t>
  </si>
  <si>
    <t>Науки пр.</t>
  </si>
  <si>
    <t>44к1</t>
  </si>
  <si>
    <t>Северный пр.</t>
  </si>
  <si>
    <t>85к1</t>
  </si>
  <si>
    <t>91к1</t>
  </si>
  <si>
    <t>Софьи Ковалевской ул.</t>
  </si>
  <si>
    <t>11к6</t>
  </si>
  <si>
    <t>9к3</t>
  </si>
  <si>
    <t xml:space="preserve">Карпинского </t>
  </si>
  <si>
    <t>28 к.1</t>
  </si>
  <si>
    <t>Науки</t>
  </si>
  <si>
    <t>3 к.4</t>
  </si>
  <si>
    <t>Академика Лебедева ул.</t>
  </si>
  <si>
    <t>14\2 А</t>
  </si>
  <si>
    <t>17\2 А</t>
  </si>
  <si>
    <t>19А</t>
  </si>
  <si>
    <t>Брюсовская ул.</t>
  </si>
  <si>
    <t>Замшина ул.</t>
  </si>
  <si>
    <t>Комиссара Смирнова ул.</t>
  </si>
  <si>
    <t>6\5</t>
  </si>
  <si>
    <t>Комсомола ул.</t>
  </si>
  <si>
    <t>Кондратьевский пр.</t>
  </si>
  <si>
    <t>32А</t>
  </si>
  <si>
    <t>48к 1</t>
  </si>
  <si>
    <t>51к1</t>
  </si>
  <si>
    <t>51к4</t>
  </si>
  <si>
    <t>Ленина пл.</t>
  </si>
  <si>
    <t>8\2</t>
  </si>
  <si>
    <t>Лесной пр.</t>
  </si>
  <si>
    <t>13\8 литА</t>
  </si>
  <si>
    <t>3А</t>
  </si>
  <si>
    <t>92к2</t>
  </si>
  <si>
    <t>Металлистов пр.</t>
  </si>
  <si>
    <t>94к1</t>
  </si>
  <si>
    <t>Мечникова пр.</t>
  </si>
  <si>
    <t>Михайлова ул.</t>
  </si>
  <si>
    <t>Пискаревский пр.</t>
  </si>
  <si>
    <t>50к2</t>
  </si>
  <si>
    <t>Замшина</t>
  </si>
  <si>
    <t>27 к.4</t>
  </si>
  <si>
    <t xml:space="preserve"> пр.Лабораторный </t>
  </si>
  <si>
    <t>пр. Кондратьевский</t>
  </si>
  <si>
    <t>62к3</t>
  </si>
  <si>
    <t>Кушелевская дорога</t>
  </si>
  <si>
    <t>5к4</t>
  </si>
  <si>
    <t xml:space="preserve"> ул. Брянцева</t>
  </si>
  <si>
    <t>15 к. 2</t>
  </si>
  <si>
    <t>Гражданский пр-кт</t>
  </si>
  <si>
    <t>116/5</t>
  </si>
  <si>
    <t>ЖК на ул. Учительская 18 к.1</t>
  </si>
  <si>
    <t>ул. Учительская</t>
  </si>
  <si>
    <t>18 к.1</t>
  </si>
  <si>
    <t>ЖК на ул. Учительская 18 к.3</t>
  </si>
  <si>
    <t>18 к.3</t>
  </si>
  <si>
    <t>ул. Ушинского</t>
  </si>
  <si>
    <t>ЖК на пр. Гражданский 88 к.3</t>
  </si>
  <si>
    <t>88 к.3</t>
  </si>
  <si>
    <t>ЖК на пр. Гражданский 88 к.4</t>
  </si>
  <si>
    <t>88 к.4</t>
  </si>
  <si>
    <t>ул. Вавиловых</t>
  </si>
  <si>
    <t>7 к.4</t>
  </si>
  <si>
    <t>ул. Гжатская</t>
  </si>
  <si>
    <t>22 к.1</t>
  </si>
  <si>
    <t>22 к.2</t>
  </si>
  <si>
    <t>22 к.3</t>
  </si>
  <si>
    <t>Науки пр-кт</t>
  </si>
  <si>
    <t>ЖК Гражданка Сити</t>
  </si>
  <si>
    <t>17 к.6</t>
  </si>
  <si>
    <t>Лабораторный пр-кт</t>
  </si>
  <si>
    <t>20/3</t>
  </si>
  <si>
    <t>М. Блюхера пр-кт</t>
  </si>
  <si>
    <t>6/2</t>
  </si>
  <si>
    <t>Кушелевская дор.</t>
  </si>
  <si>
    <t>1/2</t>
  </si>
  <si>
    <t>ул. Маршала Блюхера</t>
  </si>
  <si>
    <t>ЖК Город мастеров</t>
  </si>
  <si>
    <t>9 к.2</t>
  </si>
  <si>
    <t>ЖК Пифагор</t>
  </si>
  <si>
    <t>Кондратьевский пр-кт</t>
  </si>
  <si>
    <t>70/1</t>
  </si>
  <si>
    <t>1 число</t>
  </si>
  <si>
    <t>не включена</t>
  </si>
  <si>
    <t>Маршала Блюхера пр-кт</t>
  </si>
  <si>
    <t>ул. Брянцева</t>
  </si>
  <si>
    <t>13 к.1</t>
  </si>
  <si>
    <t>14А</t>
  </si>
  <si>
    <t>ул. Тимуровская</t>
  </si>
  <si>
    <t>23 к.3</t>
  </si>
  <si>
    <t>ул. Черкасова</t>
  </si>
  <si>
    <t>ул. Софьи Ковалевской</t>
  </si>
  <si>
    <t>16 к.5</t>
  </si>
  <si>
    <t>ул. Карпинского</t>
  </si>
  <si>
    <t>33 к.1</t>
  </si>
  <si>
    <t>ул. Руставели</t>
  </si>
  <si>
    <t>88 к.6</t>
  </si>
  <si>
    <t>ул. Верности</t>
  </si>
  <si>
    <t>14 к.2</t>
  </si>
  <si>
    <t>Непокоренных пр-кт</t>
  </si>
  <si>
    <t>Всеволожский (Кудрово)</t>
  </si>
  <si>
    <t>Всеволожский (Мурино)</t>
  </si>
  <si>
    <t>ЖК Муринский Посад</t>
  </si>
  <si>
    <t>ЖК Муринские высоты</t>
  </si>
  <si>
    <t>ул. Шоссе в Лаврики</t>
  </si>
  <si>
    <t>59 к1</t>
  </si>
  <si>
    <t>59 к2</t>
  </si>
  <si>
    <t>ЖК Муринские Высоты</t>
  </si>
  <si>
    <t>ул. Графская</t>
  </si>
  <si>
    <t>пр. Авиаторов Балтики</t>
  </si>
  <si>
    <t>ЖК Муринское-1</t>
  </si>
  <si>
    <t>ЖК Старая крепость</t>
  </si>
  <si>
    <t>ул. Оборонная</t>
  </si>
  <si>
    <t>37 к.2</t>
  </si>
  <si>
    <t>А5 (205*144мм) горизонтальный</t>
  </si>
  <si>
    <t>ЖК Виктория</t>
  </si>
  <si>
    <t>пр-кт Авиаторов Балтики</t>
  </si>
  <si>
    <t>ЖК Авиатор</t>
  </si>
  <si>
    <t>ул. Екатерининская</t>
  </si>
  <si>
    <t>6 к.2</t>
  </si>
  <si>
    <t>бульвар Менделеева</t>
  </si>
  <si>
    <t>2 к.2</t>
  </si>
  <si>
    <t>ул. Шувалова</t>
  </si>
  <si>
    <t>4\26</t>
  </si>
  <si>
    <t>Ручьевский пр-кт</t>
  </si>
  <si>
    <t>ЖК Весна</t>
  </si>
  <si>
    <t>Европейский пр.</t>
  </si>
  <si>
    <t>14 к4</t>
  </si>
  <si>
    <t>14 к5</t>
  </si>
  <si>
    <t>ЖК Центральная 50-54</t>
  </si>
  <si>
    <t>ЖК Европейский 3-5</t>
  </si>
  <si>
    <t>ЖК Европейский 8</t>
  </si>
  <si>
    <t>ЖК Английская 3-5</t>
  </si>
  <si>
    <t>ЖК Строителей 20</t>
  </si>
  <si>
    <t>ЖК Столичная 6</t>
  </si>
  <si>
    <t>ЖК Столичная 1-5</t>
  </si>
  <si>
    <t>ул. Центральная</t>
  </si>
  <si>
    <t>52 к.1</t>
  </si>
  <si>
    <t>54 к.1</t>
  </si>
  <si>
    <t>А4 (210*297 мм) вертикальный</t>
  </si>
  <si>
    <t>А2 (420*594 мм) вертикальный</t>
  </si>
  <si>
    <t>Европейский пр-т</t>
  </si>
  <si>
    <t>ул. Английская</t>
  </si>
  <si>
    <t>3 к.5</t>
  </si>
  <si>
    <t>3 к.6</t>
  </si>
  <si>
    <t>3 к.7</t>
  </si>
  <si>
    <t>20 к.2</t>
  </si>
  <si>
    <t>ул. Столичная</t>
  </si>
  <si>
    <t>6 к.3</t>
  </si>
  <si>
    <t>5 к.2</t>
  </si>
  <si>
    <t>А3 (420*297 мм) горизонтальный</t>
  </si>
  <si>
    <t>пр-кт Строителей</t>
  </si>
  <si>
    <t>ЖК Новый Оккервиль-1</t>
  </si>
  <si>
    <t>ЖК Новый Оккервиль-2</t>
  </si>
  <si>
    <t>ЖК Новый Оккервиль-3</t>
  </si>
  <si>
    <t>ЖК Новый Оккервиль-4</t>
  </si>
  <si>
    <t>ЖК Новый Оккервиль-5</t>
  </si>
  <si>
    <t>ID KUDROVO</t>
  </si>
  <si>
    <t>Каштановая аллея</t>
  </si>
  <si>
    <t>ул. Областная</t>
  </si>
  <si>
    <t>Стоимость за 1 стенд на 28 дней в рублях</t>
  </si>
  <si>
    <t>ул. Ленинградская</t>
  </si>
  <si>
    <t>9\8</t>
  </si>
  <si>
    <t>5 к.5</t>
  </si>
  <si>
    <t>5 к.6</t>
  </si>
  <si>
    <t>ЖК Прогресс</t>
  </si>
  <si>
    <t>Петроградский эталон</t>
  </si>
  <si>
    <t>ЖК Петроградский эталон</t>
  </si>
  <si>
    <t>Петрозаводская ул.</t>
  </si>
  <si>
    <t>д. 13</t>
  </si>
  <si>
    <t>ЖК Diadema Club House</t>
  </si>
  <si>
    <t>ЖК Royal Park</t>
  </si>
  <si>
    <t>Константиновский пр.</t>
  </si>
  <si>
    <t>д. 23</t>
  </si>
  <si>
    <t>Royal Park</t>
  </si>
  <si>
    <t>Петровский пр.</t>
  </si>
  <si>
    <t>д. 2</t>
  </si>
  <si>
    <t>ЖК Люмьер</t>
  </si>
  <si>
    <t>ЖК Ориенталь</t>
  </si>
  <si>
    <t>ЖК  Аристократ</t>
  </si>
  <si>
    <t>ЖК Белые ночи</t>
  </si>
  <si>
    <t>ЖК Астон Графтио</t>
  </si>
  <si>
    <t>ЖК Крестьянский 5</t>
  </si>
  <si>
    <t>ЖК Каменоостровская коллекция</t>
  </si>
  <si>
    <t>ЖК Дом на Зелейной</t>
  </si>
  <si>
    <t>ЖК Мендельсон</t>
  </si>
  <si>
    <t>ЖК Леонтьевский мыс</t>
  </si>
  <si>
    <t>ЖК Атлант</t>
  </si>
  <si>
    <t>ЖК Чапаева 16</t>
  </si>
  <si>
    <t>ЖК Фаворит</t>
  </si>
  <si>
    <t>ЖК Гранд</t>
  </si>
  <si>
    <t>ЖК Идеальный мир</t>
  </si>
  <si>
    <t>ЖК Дом на Песочной наб.</t>
  </si>
  <si>
    <t>ЖК Петровский 14</t>
  </si>
  <si>
    <t>ЖК Дом у моря</t>
  </si>
  <si>
    <t>ЖК Дом на Посадской</t>
  </si>
  <si>
    <t>ЖК Крестовский 10</t>
  </si>
  <si>
    <t>ЖК Кемская 14</t>
  </si>
  <si>
    <t>ЖК Кемская 7</t>
  </si>
  <si>
    <t>ЖК Динамовская 2</t>
  </si>
  <si>
    <t>ЖК Морской 33</t>
  </si>
  <si>
    <t>ЖК Морской 28</t>
  </si>
  <si>
    <t>ЖК Зеленый остров</t>
  </si>
  <si>
    <t>ЖК Кристаллы Крестовского</t>
  </si>
  <si>
    <t>ул. Корпусная</t>
  </si>
  <si>
    <t>ул. Барочная</t>
  </si>
  <si>
    <t>ЖК Аристократ</t>
  </si>
  <si>
    <t>ул. Малая Зеленина</t>
  </si>
  <si>
    <t>1\22</t>
  </si>
  <si>
    <t>Каменоостровский пр-кт</t>
  </si>
  <si>
    <t>40А</t>
  </si>
  <si>
    <t>ул. Графтио</t>
  </si>
  <si>
    <t>пер. Крестьянский</t>
  </si>
  <si>
    <t>ЖК Каменноостровкая коллеция</t>
  </si>
  <si>
    <t>ул. Большая Зеленина</t>
  </si>
  <si>
    <t>ул. Ждановская</t>
  </si>
  <si>
    <t>ул. Мира</t>
  </si>
  <si>
    <t>ул. Чапаева</t>
  </si>
  <si>
    <t>Крестовский пр-кт</t>
  </si>
  <si>
    <t>ул. Большая Монетная</t>
  </si>
  <si>
    <t>Песочная наб.</t>
  </si>
  <si>
    <t>Петровский пр-кт</t>
  </si>
  <si>
    <t>наб. Мартынова</t>
  </si>
  <si>
    <t>64-72</t>
  </si>
  <si>
    <t>ул. Б.Посадская</t>
  </si>
  <si>
    <t>ул. Кемская</t>
  </si>
  <si>
    <t>ул. Динамовская</t>
  </si>
  <si>
    <t>Морской пр-кт</t>
  </si>
  <si>
    <t>ЖК Зеленый Остров</t>
  </si>
  <si>
    <t>Центральный 1</t>
  </si>
  <si>
    <t>Центральный 2</t>
  </si>
  <si>
    <t>Центральный 3</t>
  </si>
  <si>
    <t>ЖК Царская Столица 1</t>
  </si>
  <si>
    <t>ЖК Царская Столица 2</t>
  </si>
  <si>
    <t>ЖК Царская Столица 3</t>
  </si>
  <si>
    <t>ЖК Суворовский</t>
  </si>
  <si>
    <t>ЖК Дом на Невском</t>
  </si>
  <si>
    <t>ЖК Рождественский</t>
  </si>
  <si>
    <t>ЖК Смольный проспект</t>
  </si>
  <si>
    <t>ЖК Смольный парк</t>
  </si>
  <si>
    <t>ЖК Новый Колизей</t>
  </si>
  <si>
    <t>ЖК Шпалерная 60</t>
  </si>
  <si>
    <t>ЖК Робеспьера 4</t>
  </si>
  <si>
    <t>ЖК Петербургский Стиль</t>
  </si>
  <si>
    <t>ЖК Резиденция на Суворовском</t>
  </si>
  <si>
    <t>ЖК Дипломат</t>
  </si>
  <si>
    <t>ЖК Лиговский 123</t>
  </si>
  <si>
    <t>ЖК Парадный квартал</t>
  </si>
  <si>
    <t>Центральный-1</t>
  </si>
  <si>
    <t>Грибоедова кан.</t>
  </si>
  <si>
    <t>Жуковского ул.</t>
  </si>
  <si>
    <t>7\9</t>
  </si>
  <si>
    <t>Захарьевская ул.</t>
  </si>
  <si>
    <t>Итальянская ул.</t>
  </si>
  <si>
    <t>37/18</t>
  </si>
  <si>
    <t>Казанская ул.</t>
  </si>
  <si>
    <t>8/10</t>
  </si>
  <si>
    <t>Караванная ул.</t>
  </si>
  <si>
    <t>Кирочная ул.</t>
  </si>
  <si>
    <t>Ковенский пер.</t>
  </si>
  <si>
    <t>Литейный пр</t>
  </si>
  <si>
    <t>Литейный пер.</t>
  </si>
  <si>
    <t>Мал. Морская ул.</t>
  </si>
  <si>
    <t>Мал. Садовая ул.</t>
  </si>
  <si>
    <t>3\54</t>
  </si>
  <si>
    <t>Маяковского ул.</t>
  </si>
  <si>
    <t>Митавский пер.</t>
  </si>
  <si>
    <t>Моховая ул.</t>
  </si>
  <si>
    <t>17</t>
  </si>
  <si>
    <t>23</t>
  </si>
  <si>
    <t>3</t>
  </si>
  <si>
    <t>42</t>
  </si>
  <si>
    <t>Невский пр.</t>
  </si>
  <si>
    <t>100</t>
  </si>
  <si>
    <t>106</t>
  </si>
  <si>
    <t>Некрасова ул.</t>
  </si>
  <si>
    <t>1\38</t>
  </si>
  <si>
    <t>38/26</t>
  </si>
  <si>
    <t>Рылеева ул.</t>
  </si>
  <si>
    <t>Садовая ул.</t>
  </si>
  <si>
    <t>Саперный пер.</t>
  </si>
  <si>
    <t>Фонтанки наб.р.</t>
  </si>
  <si>
    <t>80/2</t>
  </si>
  <si>
    <t>Фурштатская ул.</t>
  </si>
  <si>
    <t>Чайковского ул.</t>
  </si>
  <si>
    <t>Чехова ул.</t>
  </si>
  <si>
    <t>Апраксин пер.</t>
  </si>
  <si>
    <t>19-21</t>
  </si>
  <si>
    <t>Востания ул.</t>
  </si>
  <si>
    <t>20\16</t>
  </si>
  <si>
    <t>Центральный-2</t>
  </si>
  <si>
    <t>ПУШКИНСКАЯ ул.</t>
  </si>
  <si>
    <t>1/77</t>
  </si>
  <si>
    <t>Большая московская  ул</t>
  </si>
  <si>
    <t>ЗАГОРОДНЫЙ пр.</t>
  </si>
  <si>
    <t>КОЛОКОЛЬНАЯ ул.</t>
  </si>
  <si>
    <t>2/18</t>
  </si>
  <si>
    <t>Малая московская ул.</t>
  </si>
  <si>
    <t>6/7</t>
  </si>
  <si>
    <t>МАРАТА ул.</t>
  </si>
  <si>
    <t>РАЗЪЕЗЖАЯ ул.</t>
  </si>
  <si>
    <t>16-18</t>
  </si>
  <si>
    <t>СВЕЧНОЙ пер.</t>
  </si>
  <si>
    <t>СТРЕМЯННАЯ ул.</t>
  </si>
  <si>
    <t>1/6</t>
  </si>
  <si>
    <t>БОРОВАЯ ул.</t>
  </si>
  <si>
    <t>11-13</t>
  </si>
  <si>
    <t>26-28</t>
  </si>
  <si>
    <t>ВОРОНЕЖСКАЯ ул.</t>
  </si>
  <si>
    <t>15-17</t>
  </si>
  <si>
    <t>ДОСТОЕВСКОГО ул.</t>
  </si>
  <si>
    <t>29/18</t>
  </si>
  <si>
    <t>К.ЗАСЛОНОВА Ул.</t>
  </si>
  <si>
    <t>КОЛОМЕНСКАЯ ул.</t>
  </si>
  <si>
    <t>35-37</t>
  </si>
  <si>
    <t>ЛИГОВСКИЙ пр.</t>
  </si>
  <si>
    <t>55/5</t>
  </si>
  <si>
    <t>65/20</t>
  </si>
  <si>
    <t>ПРАВДЫ ул.</t>
  </si>
  <si>
    <t>СОЦИАЛИСТИЧЕСКАЯ ул.</t>
  </si>
  <si>
    <t>ЧЕРНЯХОВСКОГО ул</t>
  </si>
  <si>
    <t>2</t>
  </si>
  <si>
    <t>32</t>
  </si>
  <si>
    <t>21-23</t>
  </si>
  <si>
    <t>РУБИНШТЕЙНА ул.</t>
  </si>
  <si>
    <t>1/43</t>
  </si>
  <si>
    <t>2/45</t>
  </si>
  <si>
    <t>9/38</t>
  </si>
  <si>
    <t>Гороховая ул.</t>
  </si>
  <si>
    <t>32\5</t>
  </si>
  <si>
    <t>51/53</t>
  </si>
  <si>
    <t>67/69</t>
  </si>
  <si>
    <t>Центральный-3</t>
  </si>
  <si>
    <t xml:space="preserve">3-я Советская ул.   </t>
  </si>
  <si>
    <t>2-я Советская ул.</t>
  </si>
  <si>
    <t xml:space="preserve">4-я Советская ул.      </t>
  </si>
  <si>
    <t>44/46</t>
  </si>
  <si>
    <t>26/12</t>
  </si>
  <si>
    <t>4-я Советская ул.</t>
  </si>
  <si>
    <t xml:space="preserve">6-я Советская ул.     </t>
  </si>
  <si>
    <t>18/8</t>
  </si>
  <si>
    <t xml:space="preserve">6-я Советская  ул. </t>
  </si>
  <si>
    <t>5 А</t>
  </si>
  <si>
    <t xml:space="preserve">7-я Советская ул.     </t>
  </si>
  <si>
    <t xml:space="preserve">8-я советская ул.      </t>
  </si>
  <si>
    <t>9/13</t>
  </si>
  <si>
    <t>17/19</t>
  </si>
  <si>
    <t xml:space="preserve">8-я советская ул.    </t>
  </si>
  <si>
    <t>6\8</t>
  </si>
  <si>
    <t>9-я Советская ул.</t>
  </si>
  <si>
    <t>39\24</t>
  </si>
  <si>
    <t xml:space="preserve">Виленский пер. </t>
  </si>
  <si>
    <t>Восстания ул.</t>
  </si>
  <si>
    <t>Греческий пр.</t>
  </si>
  <si>
    <t xml:space="preserve">Заячий пер.   </t>
  </si>
  <si>
    <t>Заячий пер.</t>
  </si>
  <si>
    <t xml:space="preserve">Заячий пер.  </t>
  </si>
  <si>
    <t>6/18</t>
  </si>
  <si>
    <t>Кавалерградская ул.</t>
  </si>
  <si>
    <t>14/16</t>
  </si>
  <si>
    <t>Калужский пер.</t>
  </si>
  <si>
    <t xml:space="preserve">Конная ул.         </t>
  </si>
  <si>
    <t>5/3</t>
  </si>
  <si>
    <t>22/5</t>
  </si>
  <si>
    <t>Мытнинская ул.</t>
  </si>
  <si>
    <t xml:space="preserve">Некрасова ул.       </t>
  </si>
  <si>
    <t xml:space="preserve">Некрасова ул.     </t>
  </si>
  <si>
    <t>Суворовский пр.</t>
  </si>
  <si>
    <t>Солдатский пер.</t>
  </si>
  <si>
    <t xml:space="preserve">Таврическая ул.  </t>
  </si>
  <si>
    <t>Тульская ул.</t>
  </si>
  <si>
    <t>Тверская ул.</t>
  </si>
  <si>
    <t>23/3</t>
  </si>
  <si>
    <t xml:space="preserve">Тверская ул. </t>
  </si>
  <si>
    <t>27/29</t>
  </si>
  <si>
    <t xml:space="preserve">Ульяны Громовой пер. </t>
  </si>
  <si>
    <t>Херсонская ул.</t>
  </si>
  <si>
    <t>5-7</t>
  </si>
  <si>
    <t>77к1</t>
  </si>
  <si>
    <t>79к1</t>
  </si>
  <si>
    <t>ул. Военная</t>
  </si>
  <si>
    <t>18 к.2</t>
  </si>
  <si>
    <t>ул. Кременчугская</t>
  </si>
  <si>
    <t>21 к.3</t>
  </si>
  <si>
    <t>13 к.2</t>
  </si>
  <si>
    <t>проезд Полтавский</t>
  </si>
  <si>
    <t>ул. 9-я Советская</t>
  </si>
  <si>
    <t>Невский пр-кт</t>
  </si>
  <si>
    <t>ул. 8-я Советская</t>
  </si>
  <si>
    <t>37-39</t>
  </si>
  <si>
    <t>Смольный пр-кт</t>
  </si>
  <si>
    <t>11-17</t>
  </si>
  <si>
    <t>ул. Орловская</t>
  </si>
  <si>
    <t>ул. Шпалерная</t>
  </si>
  <si>
    <t>ул. Восстания</t>
  </si>
  <si>
    <t>6а</t>
  </si>
  <si>
    <t>Воскресенская наб.</t>
  </si>
  <si>
    <t>8а</t>
  </si>
  <si>
    <t>ул. Кирочная</t>
  </si>
  <si>
    <t>ул. Исполкомская</t>
  </si>
  <si>
    <t>Лиговский пр-кт</t>
  </si>
  <si>
    <t>123а</t>
  </si>
  <si>
    <t>ул. Парадная</t>
  </si>
  <si>
    <t>Василеостровский 1</t>
  </si>
  <si>
    <t>ЖК на Шкиперском пр-ке 20</t>
  </si>
  <si>
    <t>ЖК на ул. Беринга 23 к.2</t>
  </si>
  <si>
    <t>ЖК Морской Каскад</t>
  </si>
  <si>
    <t>ЖК Морской Фасад</t>
  </si>
  <si>
    <t>Василеостровский 2</t>
  </si>
  <si>
    <t>ЖК Морской фасад</t>
  </si>
  <si>
    <t>ЖК Морской каскад</t>
  </si>
  <si>
    <t>ЖК Новая История</t>
  </si>
  <si>
    <t>ЖК Васильевский квартал</t>
  </si>
  <si>
    <t>ЖК Нева-Нева</t>
  </si>
  <si>
    <t>ЖК Маленькая Франция</t>
  </si>
  <si>
    <t>ЖК  Монодом</t>
  </si>
  <si>
    <t>Железноводская ул.</t>
  </si>
  <si>
    <t>Кима пр.</t>
  </si>
  <si>
    <t>28Б</t>
  </si>
  <si>
    <t>5\34</t>
  </si>
  <si>
    <t>Кораблестроителей ул.</t>
  </si>
  <si>
    <t>29к4</t>
  </si>
  <si>
    <t>Морская наб.</t>
  </si>
  <si>
    <t>Наличная ул.</t>
  </si>
  <si>
    <t>40к4</t>
  </si>
  <si>
    <t>40к5</t>
  </si>
  <si>
    <t>40к7</t>
  </si>
  <si>
    <t>Каховского ул.</t>
  </si>
  <si>
    <t>Беринга ул.</t>
  </si>
  <si>
    <t>32к2</t>
  </si>
  <si>
    <t>30А</t>
  </si>
  <si>
    <t xml:space="preserve">Новосмоленская </t>
  </si>
  <si>
    <t>40к2</t>
  </si>
  <si>
    <t>Шкиперский проток</t>
  </si>
  <si>
    <t>ул.Беринга 23 к.2</t>
  </si>
  <si>
    <t>ул.Беринга</t>
  </si>
  <si>
    <t>27 к.1</t>
  </si>
  <si>
    <t>Морской Каскад</t>
  </si>
  <si>
    <t>ул. Кораблестроителей</t>
  </si>
  <si>
    <t>Морской Фасад</t>
  </si>
  <si>
    <t>32 к. 3</t>
  </si>
  <si>
    <t>21 к. 2</t>
  </si>
  <si>
    <t>3-я линия В.О.</t>
  </si>
  <si>
    <t>4-я линия В.О.</t>
  </si>
  <si>
    <t>5-я линия В.О.</t>
  </si>
  <si>
    <t>64/13</t>
  </si>
  <si>
    <t>6-я линия В.О.</t>
  </si>
  <si>
    <t>Средний пр. В.О.</t>
  </si>
  <si>
    <t>Малый пр. В.О.</t>
  </si>
  <si>
    <t>7-я линия В.О.</t>
  </si>
  <si>
    <t>8-я линия В.О.</t>
  </si>
  <si>
    <t>9-я линия В.О.</t>
  </si>
  <si>
    <t>10-я линия В.О.</t>
  </si>
  <si>
    <t>11-я линия В.О.</t>
  </si>
  <si>
    <t>13-я линия В.О.</t>
  </si>
  <si>
    <t>Малый пр. В.О., 31 (10-я лин. 51)</t>
  </si>
  <si>
    <t>д. 32 к 1</t>
  </si>
  <si>
    <t>д. 32 к 3</t>
  </si>
  <si>
    <t xml:space="preserve">Морская наб. </t>
  </si>
  <si>
    <t>д. 21 к 2</t>
  </si>
  <si>
    <t>д. 30</t>
  </si>
  <si>
    <t>Средний п  В. О.</t>
  </si>
  <si>
    <t>Малый пр-кт В.О.</t>
  </si>
  <si>
    <t>ЖК  Васильевский квартал</t>
  </si>
  <si>
    <t>ул. Нахимова</t>
  </si>
  <si>
    <t>28/14</t>
  </si>
  <si>
    <t>24-я линия В.О.</t>
  </si>
  <si>
    <t>20 линия В.О.</t>
  </si>
  <si>
    <t>ЖК Монодом</t>
  </si>
  <si>
    <t>63/14</t>
  </si>
  <si>
    <t>Курортный (Сестрорецк)</t>
  </si>
  <si>
    <t>Пушкинский (Славянка)</t>
  </si>
  <si>
    <t>г. Гатчина</t>
  </si>
  <si>
    <t>г. Колпино</t>
  </si>
  <si>
    <t>Сестрорецк</t>
  </si>
  <si>
    <t>15 к.3</t>
  </si>
  <si>
    <t>2 к.1</t>
  </si>
  <si>
    <t>14-16</t>
  </si>
  <si>
    <t>1 к.2</t>
  </si>
  <si>
    <t>21к.1</t>
  </si>
  <si>
    <t>25 к.2</t>
  </si>
  <si>
    <t>36 к.1</t>
  </si>
  <si>
    <t>34 к.3</t>
  </si>
  <si>
    <t>13-15</t>
  </si>
  <si>
    <t>ул. Полоцкая</t>
  </si>
  <si>
    <t>ул. Изборская</t>
  </si>
  <si>
    <t>ул. Ростовская</t>
  </si>
  <si>
    <t>Колпинское ш.</t>
  </si>
  <si>
    <t>ЖК Славянка</t>
  </si>
  <si>
    <t>Б-р. Авиаторов</t>
  </si>
  <si>
    <t>Пер. Инженерный</t>
  </si>
  <si>
    <t>Пер. Солнечный</t>
  </si>
  <si>
    <t>Пр. 25 Октября</t>
  </si>
  <si>
    <t>Пр. Красноармейский</t>
  </si>
  <si>
    <t>Ул. 7-ой Армии</t>
  </si>
  <si>
    <t>Ул. Авиатриссы Зверевой</t>
  </si>
  <si>
    <t>Ул. Володарского</t>
  </si>
  <si>
    <t>Ул. Генерала Кныша</t>
  </si>
  <si>
    <t>Ул. Слепнёва</t>
  </si>
  <si>
    <t>Ул. Урицкого</t>
  </si>
  <si>
    <t>Ул. Филипова</t>
  </si>
  <si>
    <t>Ул. Чкалова</t>
  </si>
  <si>
    <t>Ул. Генерала Сандалова</t>
  </si>
  <si>
    <t>Ул. Изотова</t>
  </si>
  <si>
    <t>Ул. К. Подрядчикова</t>
  </si>
  <si>
    <t>Ул. Карла Маркса</t>
  </si>
  <si>
    <t>Ул. Киргетова</t>
  </si>
  <si>
    <t>Ул. Константинова</t>
  </si>
  <si>
    <t>Ул. Красных военлётов</t>
  </si>
  <si>
    <t>Ул. Крупской</t>
  </si>
  <si>
    <t>Ул. Лейтенанта Шмидта</t>
  </si>
  <si>
    <t>Ул. Леонова</t>
  </si>
  <si>
    <t>Ул. Новоселов</t>
  </si>
  <si>
    <t>Ул. Рощинская</t>
  </si>
  <si>
    <t>Ул. Ю. Гагарина</t>
  </si>
  <si>
    <t>Ул. Хохлова</t>
  </si>
  <si>
    <t>50к1</t>
  </si>
  <si>
    <t>54к2</t>
  </si>
  <si>
    <t>7Б</t>
  </si>
  <si>
    <t>23А</t>
  </si>
  <si>
    <t>3 А</t>
  </si>
  <si>
    <t>3 Б</t>
  </si>
  <si>
    <t>12к2</t>
  </si>
  <si>
    <t>1 Б</t>
  </si>
  <si>
    <t>9 Г</t>
  </si>
  <si>
    <t>21 Б</t>
  </si>
  <si>
    <t>21 А</t>
  </si>
  <si>
    <t>5А</t>
  </si>
  <si>
    <t>17Б1,2</t>
  </si>
  <si>
    <t>19к8</t>
  </si>
  <si>
    <t>Стенд в лифте/ Стенд в холле</t>
  </si>
  <si>
    <t>Стенд в лифте</t>
  </si>
  <si>
    <t>Октябрьская, 2</t>
  </si>
  <si>
    <t>Октябрьская, 77/27</t>
  </si>
  <si>
    <t>Тверская, 31</t>
  </si>
  <si>
    <t>Тверская, 39</t>
  </si>
  <si>
    <t>Тельмана, 5к2</t>
  </si>
  <si>
    <t>Тельмана, 5к1</t>
  </si>
  <si>
    <t>Тельмана, 11к1</t>
  </si>
  <si>
    <t>Тельмана, 11</t>
  </si>
  <si>
    <t>Тельмана, 7к1</t>
  </si>
  <si>
    <t>Тельмана, 9</t>
  </si>
  <si>
    <t>Тельмана, 11к2</t>
  </si>
  <si>
    <t>Тельмана, 9к2</t>
  </si>
  <si>
    <t>Пролетарская 42</t>
  </si>
  <si>
    <t>4\35</t>
  </si>
  <si>
    <t>77\27</t>
  </si>
  <si>
    <t>Ижорского Батальона</t>
  </si>
  <si>
    <t>Московская</t>
  </si>
  <si>
    <t>Октябрьская</t>
  </si>
  <si>
    <t>А5 (196*146мм) вертикальный</t>
  </si>
  <si>
    <t>А4 (196*295 мм) горизонтальный</t>
  </si>
  <si>
    <t>А3 (393*295мм) вертикальный</t>
  </si>
  <si>
    <t>ЖК на Сантьяго-де-Куба 4 к.3</t>
  </si>
  <si>
    <t>4 к.3</t>
  </si>
  <si>
    <t>ЖК на Выборгском ш. 27 к.3</t>
  </si>
  <si>
    <t>27 к.3</t>
  </si>
  <si>
    <t>ЖК Море 1</t>
  </si>
  <si>
    <t>Ломоносовский</t>
  </si>
  <si>
    <t>ЖК "NEWPITER"</t>
  </si>
  <si>
    <t>Питерский пр-кт</t>
  </si>
  <si>
    <t>Адмиралтейская ул.</t>
  </si>
  <si>
    <t>Невская ул.</t>
  </si>
  <si>
    <t>Красносельское ш.</t>
  </si>
  <si>
    <t>ЖК БелАрт</t>
  </si>
  <si>
    <t>Полюстровский пр-кт</t>
  </si>
  <si>
    <t>75 стр. 1</t>
  </si>
  <si>
    <t xml:space="preserve">Володарского ул. </t>
  </si>
  <si>
    <t>Дубковское шоссе</t>
  </si>
  <si>
    <t>Инструментальщиков ул.</t>
  </si>
  <si>
    <t>Комсомольская ул.</t>
  </si>
  <si>
    <t xml:space="preserve">Ленина пр. </t>
  </si>
  <si>
    <t xml:space="preserve">Мосина ул. </t>
  </si>
  <si>
    <t xml:space="preserve">реки Сестры наб. </t>
  </si>
  <si>
    <t xml:space="preserve">Строителей наб. </t>
  </si>
  <si>
    <t xml:space="preserve">Привокзальная ул. </t>
  </si>
  <si>
    <t>Приморское шоссе</t>
  </si>
  <si>
    <t xml:space="preserve">Токарева ул. </t>
  </si>
  <si>
    <t xml:space="preserve">Транспортная ул. </t>
  </si>
  <si>
    <t>261 к2</t>
  </si>
  <si>
    <t>267 к2</t>
  </si>
  <si>
    <t>10 числа</t>
  </si>
  <si>
    <t>Загородный пр.</t>
  </si>
  <si>
    <t>Малодетскосельский пр.</t>
  </si>
  <si>
    <t>3Б</t>
  </si>
  <si>
    <t>56 корп.2</t>
  </si>
  <si>
    <t>А4 (210*297мм) вертикальный</t>
  </si>
  <si>
    <t>А3 (420*297мм) горизонтальный</t>
  </si>
  <si>
    <t>А2 (420*594мм) вертикальный</t>
  </si>
  <si>
    <t>ЖК Москва</t>
  </si>
  <si>
    <t>5-й Предпортовый пр-д</t>
  </si>
  <si>
    <t>А2 (420*5940мм) вертикальный</t>
  </si>
  <si>
    <t>ЖК Парнас</t>
  </si>
  <si>
    <t>6 к. 1 стр.1</t>
  </si>
  <si>
    <t>6 к. 3 стр.1</t>
  </si>
  <si>
    <t>ЖК Радищева 39</t>
  </si>
  <si>
    <t>31/2</t>
  </si>
  <si>
    <t>ЖК Муринское-1
 (ш. в Лаврики 63,67,95)</t>
  </si>
  <si>
    <t>по запросу</t>
  </si>
  <si>
    <t>Бронницкая</t>
  </si>
  <si>
    <t>33</t>
  </si>
  <si>
    <t>Верейская</t>
  </si>
  <si>
    <t>2/60</t>
  </si>
  <si>
    <t>47</t>
  </si>
  <si>
    <t>Гороховая</t>
  </si>
  <si>
    <t>68</t>
  </si>
  <si>
    <t>64</t>
  </si>
  <si>
    <t>30</t>
  </si>
  <si>
    <t>38</t>
  </si>
  <si>
    <t>Можайская</t>
  </si>
  <si>
    <t>3-5</t>
  </si>
  <si>
    <t>127</t>
  </si>
  <si>
    <t>Подольская</t>
  </si>
  <si>
    <t>1-3-5</t>
  </si>
  <si>
    <t>27</t>
  </si>
  <si>
    <t>43</t>
  </si>
  <si>
    <t>9-11</t>
  </si>
  <si>
    <t>Рузовская</t>
  </si>
  <si>
    <t>Серпуховская</t>
  </si>
  <si>
    <t>Фонтанки наб.</t>
  </si>
  <si>
    <t>Измайловский бульвар</t>
  </si>
  <si>
    <t>11 стр.1</t>
  </si>
  <si>
    <t>Все цены указаны с НДС 5%</t>
  </si>
  <si>
    <t>ЖК Квартал "Галактика"-1</t>
  </si>
  <si>
    <t>ЖК Квартал "Галактика"-2</t>
  </si>
  <si>
    <t>5к6</t>
  </si>
  <si>
    <t>ул. Бестужевская</t>
  </si>
  <si>
    <t>85к2</t>
  </si>
  <si>
    <t>Лабороторная ул.</t>
  </si>
  <si>
    <t>пр. Маршала Блюхера</t>
  </si>
  <si>
    <t>Полюстровский</t>
  </si>
  <si>
    <t>ЖК Upoint</t>
  </si>
  <si>
    <t>шоссе Революции</t>
  </si>
  <si>
    <t>ЖК Дом на Рюхина</t>
  </si>
  <si>
    <t>ул. Рюхина</t>
  </si>
  <si>
    <t>ЖК Цвета радуги</t>
  </si>
  <si>
    <t>за 7 рабочих дней</t>
  </si>
  <si>
    <t>ЖК Бухарестская 146 к.1</t>
  </si>
  <si>
    <t>ЖК Бухарестская 146 к.3</t>
  </si>
  <si>
    <t>пр. М. Блюхера</t>
  </si>
  <si>
    <t>ЖК на Пулковской 1/2</t>
  </si>
  <si>
    <t xml:space="preserve">ЖК на Пулковской </t>
  </si>
  <si>
    <t>Пулковская</t>
  </si>
  <si>
    <t>ЖК БелАрт 2</t>
  </si>
  <si>
    <t>ID Московский</t>
  </si>
  <si>
    <t xml:space="preserve">ул. Благодатная </t>
  </si>
  <si>
    <t>50к3</t>
  </si>
  <si>
    <t>50к4</t>
  </si>
  <si>
    <t>50к5</t>
  </si>
  <si>
    <t>с 1го числа</t>
  </si>
  <si>
    <t>ID MURINO</t>
  </si>
  <si>
    <t xml:space="preserve">ул. Романовская </t>
  </si>
  <si>
    <t xml:space="preserve">пр-кт Ручьевский </t>
  </si>
  <si>
    <t xml:space="preserve">пр-кт Шувалова </t>
  </si>
  <si>
    <t>c 1-го числа</t>
  </si>
  <si>
    <t>ЖК Резиденция на Крестовском</t>
  </si>
  <si>
    <t>6 к. 5</t>
  </si>
  <si>
    <t>13 к.4</t>
  </si>
  <si>
    <t>11\1</t>
  </si>
  <si>
    <t>1\8</t>
  </si>
  <si>
    <t>77\2</t>
  </si>
  <si>
    <t>1\2</t>
  </si>
  <si>
    <t>9\5</t>
  </si>
  <si>
    <t>ул. Шоссе в Лаврики 63</t>
  </si>
  <si>
    <t>раз в месяц</t>
  </si>
  <si>
    <t xml:space="preserve"> </t>
  </si>
  <si>
    <t>15 сек (1920*1080)</t>
  </si>
  <si>
    <t>10 сек (1920*1080)</t>
  </si>
  <si>
    <t>Стоимость размещения 1 ролика на 90 дней в рублях</t>
  </si>
  <si>
    <t>ПВЗ  Петергофское ш 45</t>
  </si>
  <si>
    <t>ПВЗ  Петергофское ш 59</t>
  </si>
  <si>
    <t>Название ПВЗ</t>
  </si>
  <si>
    <t>Охват</t>
  </si>
  <si>
    <t>ЖК-монитор в ПВЗ</t>
  </si>
  <si>
    <t>ПВЗ  Парфеновская ул. 5</t>
  </si>
  <si>
    <t>ПВЗ  Парфеновская ул. 14 к1</t>
  </si>
  <si>
    <t>Парфеновская улица</t>
  </si>
  <si>
    <t>ПВЗ Муринская д. 27 к4</t>
  </si>
  <si>
    <t>ПВЗ</t>
  </si>
  <si>
    <t>27 к4</t>
  </si>
  <si>
    <t>Муринская дорога</t>
  </si>
  <si>
    <t>А3 (297*420 мм)  горизонтальный</t>
  </si>
  <si>
    <t>ЖК Таллинский парк</t>
  </si>
  <si>
    <t>Парадная ул.</t>
  </si>
  <si>
    <t>2/13</t>
  </si>
  <si>
    <t>ЖК Кантемировская 11</t>
  </si>
  <si>
    <t>Б. Сампсониевский пр-кт</t>
  </si>
  <si>
    <t>69 к1</t>
  </si>
  <si>
    <t>69 к2</t>
  </si>
  <si>
    <t>69 к3</t>
  </si>
  <si>
    <t>69 к4</t>
  </si>
  <si>
    <t>69 к5</t>
  </si>
  <si>
    <t>69 к7</t>
  </si>
  <si>
    <t>с 1 числа</t>
  </si>
  <si>
    <t>Всеволожский (Янино-1)</t>
  </si>
  <si>
    <t xml:space="preserve">Стенд в холле </t>
  </si>
  <si>
    <t>ЖК Янинский Лес</t>
  </si>
  <si>
    <t>Голландская ул.</t>
  </si>
  <si>
    <t>18 к1</t>
  </si>
  <si>
    <t>18 к2</t>
  </si>
  <si>
    <t>18 к3</t>
  </si>
  <si>
    <t>18 к4</t>
  </si>
  <si>
    <t>15 к2</t>
  </si>
  <si>
    <t>15 к3</t>
  </si>
  <si>
    <t>А2 (500*700мм) вертикальный</t>
  </si>
  <si>
    <t>Стоимость за 1 стенд на 90 дней в рублях</t>
  </si>
  <si>
    <t>ул. 13-я линия В.О.</t>
  </si>
  <si>
    <t>ЖК на 13-й линии В.О. д.54</t>
  </si>
  <si>
    <t>ЖК Урбанист</t>
  </si>
  <si>
    <t xml:space="preserve">ул. Екатерининская </t>
  </si>
  <si>
    <t>Статичная картинка .jpeg, А4, в хорошем качестве</t>
  </si>
  <si>
    <t xml:space="preserve">15 сек </t>
  </si>
  <si>
    <t>13 к.5,6</t>
  </si>
  <si>
    <t>26 числа</t>
  </si>
  <si>
    <t>125А</t>
  </si>
  <si>
    <t>129А</t>
  </si>
  <si>
    <t>21А</t>
  </si>
  <si>
    <t>133</t>
  </si>
  <si>
    <t>67</t>
  </si>
  <si>
    <t>№</t>
  </si>
  <si>
    <t>Количество стендов</t>
  </si>
  <si>
    <t>А3 (380*258 мм)</t>
  </si>
  <si>
    <t>А4 (188*258 мм)</t>
  </si>
  <si>
    <t>А5 (188*126 мм)</t>
  </si>
  <si>
    <t>Красное село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</si>
</sst>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#,##0.00\ &quot;₽&quot;"/>
    <numFmt numFmtId="165" formatCode="#,##0_ ;\-#,##0\ "/>
    <numFmt numFmtId="166" formatCode="#,##0\ &quot;₽&quot;"/>
    <numFmt numFmtId="167" formatCode="_-* #,##0.00_р_._-;\-* #,##0.00_р_._-;_-* \-??_р_._-;_-@"/>
    <numFmt numFmtId="168" formatCode="_-* #,##0.00_р_._-;\-* #,##0.00_р_._-;_-* &quot;-&quot;??_р_._-;_-@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b/>
      <sz val="13"/>
      <color rgb="FF44546A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3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u/>
      <sz val="11"/>
      <color theme="3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2"/>
      <color rgb="FF333F5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6"/>
      <color theme="4"/>
      <name val="Calibri"/>
      <family val="2"/>
      <charset val="204"/>
    </font>
    <font>
      <u/>
      <sz val="11"/>
      <color theme="4"/>
      <name val="Calibri"/>
      <family val="2"/>
      <charset val="204"/>
    </font>
    <font>
      <b/>
      <u/>
      <sz val="11"/>
      <color theme="4" tint="-0.249977111117893"/>
      <name val="Times New Roman"/>
      <family val="1"/>
      <charset val="204"/>
    </font>
    <font>
      <b/>
      <sz val="11"/>
      <color theme="4" tint="-0.499984740745262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6"/>
      <color theme="4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6"/>
      <color theme="1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u/>
      <sz val="11"/>
      <color theme="3" tint="-0.249977111117893"/>
      <name val="Times New Roman"/>
      <family val="1"/>
      <charset val="204"/>
    </font>
    <font>
      <b/>
      <u/>
      <sz val="11"/>
      <color theme="4" tint="-0.499984740745262"/>
      <name val="Times New Roman"/>
      <family val="1"/>
      <charset val="204"/>
    </font>
    <font>
      <sz val="12"/>
      <name val="Times New Roman"/>
      <family val="1"/>
    </font>
    <font>
      <b/>
      <u/>
      <sz val="11"/>
      <color theme="3"/>
      <name val="Times New Roman"/>
      <family val="1"/>
    </font>
    <font>
      <b/>
      <u/>
      <sz val="12"/>
      <color theme="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9DC3E6"/>
        <bgColor rgb="FFADCDEA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5B9BD5"/>
        <bgColor rgb="FF8497B0"/>
      </patternFill>
    </fill>
    <fill>
      <patternFill patternType="solid">
        <fgColor rgb="FF63A0D7"/>
        <bgColor rgb="FFFFFFCC"/>
      </patternFill>
    </fill>
    <fill>
      <patternFill patternType="solid">
        <fgColor rgb="FF63A0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ADCDEA"/>
      </patternFill>
    </fill>
    <fill>
      <patternFill patternType="solid">
        <fgColor theme="3" tint="0.39997558519241921"/>
        <b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3A0D7"/>
        <bgColor rgb="FF8497B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61">
    <border>
      <left/>
      <right/>
      <top/>
      <bottom/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/>
      <bottom style="thick">
        <color rgb="FFADCDE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3A0D7"/>
      </left>
      <right style="medium">
        <color rgb="FF63A0D7"/>
      </right>
      <top style="medium">
        <color rgb="FF63A0D7"/>
      </top>
      <bottom style="medium">
        <color rgb="FF63A0D7"/>
      </bottom>
      <diagonal/>
    </border>
    <border>
      <left style="medium">
        <color rgb="FF63A0D7"/>
      </left>
      <right/>
      <top style="medium">
        <color rgb="FF63A0D7"/>
      </top>
      <bottom style="medium">
        <color rgb="FF63A0D7"/>
      </bottom>
      <diagonal/>
    </border>
    <border>
      <left/>
      <right/>
      <top style="medium">
        <color rgb="FF63A0D7"/>
      </top>
      <bottom style="medium">
        <color rgb="FF63A0D7"/>
      </bottom>
      <diagonal/>
    </border>
    <border>
      <left/>
      <right style="medium">
        <color rgb="FF63A0D7"/>
      </right>
      <top style="medium">
        <color rgb="FF63A0D7"/>
      </top>
      <bottom style="medium">
        <color rgb="FF63A0D7"/>
      </bottom>
      <diagonal/>
    </border>
    <border>
      <left/>
      <right/>
      <top style="medium">
        <color theme="4"/>
      </top>
      <bottom/>
      <diagonal/>
    </border>
    <border>
      <left style="medium">
        <color theme="3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medium">
        <color theme="3"/>
      </left>
      <right/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/>
      <right/>
      <top style="medium">
        <color theme="4"/>
      </top>
      <bottom style="medium">
        <color rgb="FF63A0D7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rgb="FF63A0D7"/>
      </left>
      <right/>
      <top style="medium">
        <color rgb="FF63A0D7"/>
      </top>
      <bottom/>
      <diagonal/>
    </border>
    <border>
      <left/>
      <right/>
      <top style="medium">
        <color rgb="FF63A0D7"/>
      </top>
      <bottom/>
      <diagonal/>
    </border>
    <border>
      <left/>
      <right style="medium">
        <color theme="4"/>
      </right>
      <top style="medium">
        <color rgb="FF63A0D7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rgb="FF63A0D7"/>
      </right>
      <top style="medium">
        <color rgb="FF63A0D7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auto="1"/>
      </right>
      <top style="medium">
        <color theme="4"/>
      </top>
      <bottom style="medium">
        <color theme="4"/>
      </bottom>
      <diagonal/>
    </border>
    <border>
      <left style="thin">
        <color auto="1"/>
      </left>
      <right style="thin">
        <color auto="1"/>
      </right>
      <top style="medium">
        <color theme="4"/>
      </top>
      <bottom style="medium">
        <color theme="4"/>
      </bottom>
      <diagonal/>
    </border>
    <border>
      <left style="thin">
        <color auto="1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theme="4"/>
      </left>
      <right style="thin">
        <color auto="1"/>
      </right>
      <top style="medium">
        <color theme="4"/>
      </top>
      <bottom/>
      <diagonal/>
    </border>
    <border>
      <left style="thin">
        <color auto="1"/>
      </left>
      <right style="thin">
        <color auto="1"/>
      </right>
      <top style="medium">
        <color theme="4"/>
      </top>
      <bottom/>
      <diagonal/>
    </border>
    <border>
      <left style="thin">
        <color auto="1"/>
      </left>
      <right/>
      <top style="medium">
        <color theme="4"/>
      </top>
      <bottom/>
      <diagonal/>
    </border>
    <border>
      <left style="thin">
        <color auto="1"/>
      </left>
      <right/>
      <top style="medium">
        <color theme="4"/>
      </top>
      <bottom style="medium">
        <color theme="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 style="medium">
        <color rgb="FF63A0D7"/>
      </left>
      <right style="thin">
        <color indexed="64"/>
      </right>
      <top style="medium">
        <color rgb="FF63A0D7"/>
      </top>
      <bottom style="medium">
        <color rgb="FF63A0D7"/>
      </bottom>
      <diagonal/>
    </border>
    <border>
      <left style="medium">
        <color theme="4"/>
      </left>
      <right style="thin">
        <color indexed="64"/>
      </right>
      <top/>
      <bottom style="medium">
        <color theme="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2" fillId="0" borderId="0"/>
    <xf numFmtId="0" fontId="3" fillId="0" borderId="4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6" fillId="0" borderId="0" applyBorder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35" fillId="0" borderId="0"/>
    <xf numFmtId="0" fontId="36" fillId="0" borderId="0"/>
    <xf numFmtId="0" fontId="1" fillId="0" borderId="0"/>
    <xf numFmtId="0" fontId="7" fillId="0" borderId="0" applyNumberFormat="0" applyFill="0" applyBorder="0" applyAlignment="0" applyProtection="0"/>
  </cellStyleXfs>
  <cellXfs count="60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5" xfId="3" applyFont="1" applyBorder="1"/>
    <xf numFmtId="0" fontId="4" fillId="0" borderId="6" xfId="3" applyFont="1" applyBorder="1" applyAlignment="1">
      <alignment horizontal="center"/>
    </xf>
    <xf numFmtId="0" fontId="5" fillId="5" borderId="8" xfId="3" applyFont="1" applyFill="1" applyBorder="1" applyAlignment="1">
      <alignment horizontal="center"/>
    </xf>
    <xf numFmtId="0" fontId="10" fillId="3" borderId="5" xfId="3" applyFont="1" applyFill="1" applyBorder="1" applyAlignment="1">
      <alignment horizontal="center"/>
    </xf>
    <xf numFmtId="0" fontId="10" fillId="3" borderId="5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5" fillId="5" borderId="10" xfId="3" applyFont="1" applyFill="1" applyBorder="1" applyAlignment="1">
      <alignment horizontal="center"/>
    </xf>
    <xf numFmtId="0" fontId="5" fillId="5" borderId="5" xfId="3" applyFont="1" applyFill="1" applyBorder="1" applyAlignment="1">
      <alignment horizontal="center"/>
    </xf>
    <xf numFmtId="0" fontId="4" fillId="3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 wrapText="1"/>
    </xf>
    <xf numFmtId="0" fontId="4" fillId="0" borderId="9" xfId="3" applyFont="1" applyBorder="1" applyAlignment="1">
      <alignment horizontal="center" vertical="center"/>
    </xf>
    <xf numFmtId="0" fontId="5" fillId="7" borderId="5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16" fontId="4" fillId="0" borderId="5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horizontal="center" wrapText="1"/>
    </xf>
    <xf numFmtId="0" fontId="10" fillId="0" borderId="5" xfId="3" applyFont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/>
    </xf>
    <xf numFmtId="164" fontId="10" fillId="0" borderId="0" xfId="3" applyNumberFormat="1" applyFont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/>
    </xf>
    <xf numFmtId="0" fontId="4" fillId="3" borderId="5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6" fillId="0" borderId="5" xfId="3" applyFont="1" applyBorder="1" applyAlignment="1">
      <alignment horizontal="center" wrapText="1"/>
    </xf>
    <xf numFmtId="0" fontId="4" fillId="3" borderId="9" xfId="3" applyFont="1" applyFill="1" applyBorder="1" applyAlignment="1">
      <alignment horizontal="center"/>
    </xf>
    <xf numFmtId="0" fontId="4" fillId="0" borderId="5" xfId="3" applyFont="1" applyBorder="1" applyAlignment="1">
      <alignment horizontal="center" wrapText="1"/>
    </xf>
    <xf numFmtId="0" fontId="6" fillId="0" borderId="9" xfId="3" applyFont="1" applyBorder="1" applyAlignment="1">
      <alignment horizontal="center" wrapText="1"/>
    </xf>
    <xf numFmtId="16" fontId="4" fillId="0" borderId="5" xfId="3" applyNumberFormat="1" applyFont="1" applyBorder="1" applyAlignment="1">
      <alignment horizontal="center" wrapText="1"/>
    </xf>
    <xf numFmtId="0" fontId="6" fillId="4" borderId="5" xfId="3" applyFont="1" applyFill="1" applyBorder="1" applyAlignment="1">
      <alignment horizontal="center" vertical="top" wrapText="1"/>
    </xf>
    <xf numFmtId="0" fontId="4" fillId="0" borderId="5" xfId="3" applyFont="1" applyBorder="1" applyAlignment="1">
      <alignment horizontal="center" vertical="center"/>
    </xf>
    <xf numFmtId="0" fontId="5" fillId="2" borderId="5" xfId="3" applyFont="1" applyFill="1" applyBorder="1" applyAlignment="1">
      <alignment horizontal="center" wrapText="1"/>
    </xf>
    <xf numFmtId="164" fontId="12" fillId="0" borderId="7" xfId="3" applyNumberFormat="1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11" fillId="0" borderId="7" xfId="3" applyFont="1" applyBorder="1" applyAlignment="1">
      <alignment horizontal="center"/>
    </xf>
    <xf numFmtId="1" fontId="10" fillId="0" borderId="7" xfId="3" applyNumberFormat="1" applyFont="1" applyBorder="1" applyAlignment="1">
      <alignment horizontal="center"/>
    </xf>
    <xf numFmtId="164" fontId="10" fillId="0" borderId="7" xfId="3" applyNumberFormat="1" applyFont="1" applyBorder="1" applyAlignment="1">
      <alignment horizontal="center"/>
    </xf>
    <xf numFmtId="0" fontId="5" fillId="6" borderId="5" xfId="3" applyFont="1" applyFill="1" applyBorder="1" applyAlignment="1">
      <alignment horizontal="center" vertical="top" wrapText="1"/>
    </xf>
    <xf numFmtId="0" fontId="6" fillId="4" borderId="5" xfId="3" applyFont="1" applyFill="1" applyBorder="1" applyAlignment="1">
      <alignment horizontal="center"/>
    </xf>
    <xf numFmtId="0" fontId="8" fillId="0" borderId="12" xfId="3" applyFont="1" applyBorder="1" applyAlignment="1">
      <alignment horizontal="center"/>
    </xf>
    <xf numFmtId="0" fontId="10" fillId="2" borderId="5" xfId="3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13" fillId="0" borderId="0" xfId="9" applyAlignment="1" applyProtection="1"/>
    <xf numFmtId="0" fontId="14" fillId="0" borderId="7" xfId="9" applyFont="1" applyBorder="1" applyAlignment="1" applyProtection="1">
      <alignment horizontal="center"/>
    </xf>
    <xf numFmtId="0" fontId="14" fillId="0" borderId="12" xfId="9" applyFont="1" applyBorder="1" applyAlignment="1" applyProtection="1">
      <alignment horizontal="center" wrapText="1"/>
    </xf>
    <xf numFmtId="0" fontId="8" fillId="0" borderId="0" xfId="0" applyFont="1"/>
    <xf numFmtId="0" fontId="14" fillId="0" borderId="7" xfId="9" applyFont="1" applyBorder="1" applyAlignment="1" applyProtection="1">
      <alignment horizontal="center" wrapText="1"/>
    </xf>
    <xf numFmtId="0" fontId="8" fillId="0" borderId="7" xfId="3" applyFont="1" applyBorder="1" applyAlignment="1">
      <alignment horizontal="center" wrapText="1"/>
    </xf>
    <xf numFmtId="0" fontId="4" fillId="0" borderId="7" xfId="3" applyFont="1" applyBorder="1" applyAlignment="1">
      <alignment horizontal="center" wrapText="1"/>
    </xf>
    <xf numFmtId="164" fontId="4" fillId="0" borderId="7" xfId="3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5" fillId="2" borderId="5" xfId="6" applyFont="1" applyFill="1" applyBorder="1" applyAlignment="1">
      <alignment horizontal="center" wrapText="1"/>
    </xf>
    <xf numFmtId="0" fontId="5" fillId="2" borderId="9" xfId="6" applyFont="1" applyFill="1" applyBorder="1" applyAlignment="1">
      <alignment horizontal="center" wrapText="1"/>
    </xf>
    <xf numFmtId="0" fontId="4" fillId="0" borderId="5" xfId="6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4" fillId="3" borderId="5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49" fontId="4" fillId="3" borderId="5" xfId="3" applyNumberFormat="1" applyFont="1" applyFill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49" fontId="6" fillId="3" borderId="5" xfId="3" applyNumberFormat="1" applyFont="1" applyFill="1" applyBorder="1" applyAlignment="1">
      <alignment horizontal="center" vertical="center" wrapText="1"/>
    </xf>
    <xf numFmtId="0" fontId="17" fillId="3" borderId="5" xfId="5" applyFont="1" applyFill="1" applyBorder="1" applyAlignment="1" applyProtection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1" fontId="5" fillId="5" borderId="8" xfId="3" applyNumberFormat="1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wrapText="1"/>
    </xf>
    <xf numFmtId="49" fontId="4" fillId="3" borderId="5" xfId="3" applyNumberFormat="1" applyFont="1" applyFill="1" applyBorder="1" applyAlignment="1">
      <alignment horizontal="center" wrapText="1"/>
    </xf>
    <xf numFmtId="1" fontId="5" fillId="5" borderId="10" xfId="3" applyNumberFormat="1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wrapText="1"/>
    </xf>
    <xf numFmtId="0" fontId="6" fillId="0" borderId="23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wrapText="1"/>
    </xf>
    <xf numFmtId="0" fontId="19" fillId="4" borderId="23" xfId="3" applyFont="1" applyFill="1" applyBorder="1" applyAlignment="1">
      <alignment horizontal="center" vertical="top" wrapText="1"/>
    </xf>
    <xf numFmtId="0" fontId="20" fillId="0" borderId="5" xfId="4" applyFont="1" applyFill="1" applyBorder="1" applyAlignment="1" applyProtection="1">
      <alignment horizontal="center" vertical="center" wrapText="1"/>
    </xf>
    <xf numFmtId="0" fontId="20" fillId="0" borderId="11" xfId="4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wrapText="1"/>
    </xf>
    <xf numFmtId="0" fontId="20" fillId="0" borderId="9" xfId="4" applyFont="1" applyFill="1" applyBorder="1" applyAlignment="1" applyProtection="1">
      <alignment horizontal="center" vertical="center" wrapText="1"/>
    </xf>
    <xf numFmtId="0" fontId="19" fillId="4" borderId="5" xfId="3" applyFont="1" applyFill="1" applyBorder="1" applyAlignment="1">
      <alignment horizontal="center" vertical="top" wrapText="1"/>
    </xf>
    <xf numFmtId="0" fontId="19" fillId="4" borderId="25" xfId="3" applyFont="1" applyFill="1" applyBorder="1" applyAlignment="1">
      <alignment horizontal="center" vertical="top" wrapText="1"/>
    </xf>
    <xf numFmtId="0" fontId="21" fillId="6" borderId="5" xfId="3" applyFont="1" applyFill="1" applyBorder="1" applyAlignment="1">
      <alignment horizontal="center" vertical="top" wrapText="1"/>
    </xf>
    <xf numFmtId="0" fontId="19" fillId="4" borderId="9" xfId="3" applyFont="1" applyFill="1" applyBorder="1" applyAlignment="1">
      <alignment horizontal="center" vertical="top" wrapText="1"/>
    </xf>
    <xf numFmtId="0" fontId="20" fillId="9" borderId="23" xfId="3" applyFont="1" applyFill="1" applyBorder="1" applyAlignment="1">
      <alignment horizontal="center" vertical="top" wrapText="1"/>
    </xf>
    <xf numFmtId="0" fontId="18" fillId="6" borderId="5" xfId="3" applyFont="1" applyFill="1" applyBorder="1" applyAlignment="1">
      <alignment horizontal="center" vertical="top" wrapText="1"/>
    </xf>
    <xf numFmtId="166" fontId="10" fillId="0" borderId="7" xfId="3" applyNumberFormat="1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22" fillId="0" borderId="12" xfId="3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164" fontId="22" fillId="0" borderId="7" xfId="3" applyNumberFormat="1" applyFont="1" applyBorder="1" applyAlignment="1">
      <alignment horizontal="center" wrapText="1"/>
    </xf>
    <xf numFmtId="0" fontId="15" fillId="0" borderId="12" xfId="3" applyFont="1" applyBorder="1" applyAlignment="1">
      <alignment horizontal="center"/>
    </xf>
    <xf numFmtId="1" fontId="16" fillId="0" borderId="7" xfId="6" applyNumberFormat="1" applyFont="1" applyBorder="1" applyAlignment="1">
      <alignment horizontal="center" wrapText="1"/>
    </xf>
    <xf numFmtId="164" fontId="16" fillId="0" borderId="12" xfId="6" applyNumberFormat="1" applyFont="1" applyBorder="1" applyAlignment="1">
      <alignment horizontal="center" vertical="center"/>
    </xf>
    <xf numFmtId="0" fontId="22" fillId="2" borderId="5" xfId="3" applyFont="1" applyFill="1" applyBorder="1" applyAlignment="1">
      <alignment horizontal="center" wrapText="1"/>
    </xf>
    <xf numFmtId="0" fontId="16" fillId="3" borderId="5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3" fillId="0" borderId="0" xfId="9" applyBorder="1" applyAlignment="1" applyProtection="1">
      <alignment horizontal="center" vertical="center" wrapText="1"/>
    </xf>
    <xf numFmtId="1" fontId="4" fillId="0" borderId="7" xfId="3" applyNumberFormat="1" applyFont="1" applyBorder="1" applyAlignment="1">
      <alignment horizontal="center" wrapText="1"/>
    </xf>
    <xf numFmtId="164" fontId="21" fillId="0" borderId="7" xfId="3" applyNumberFormat="1" applyFont="1" applyBorder="1" applyAlignment="1">
      <alignment horizontal="center" wrapText="1"/>
    </xf>
    <xf numFmtId="0" fontId="10" fillId="3" borderId="0" xfId="3" applyFont="1" applyFill="1" applyAlignment="1">
      <alignment horizontal="center" vertical="center"/>
    </xf>
    <xf numFmtId="0" fontId="5" fillId="2" borderId="5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center" vertical="center"/>
    </xf>
    <xf numFmtId="0" fontId="17" fillId="0" borderId="5" xfId="4" applyFont="1" applyFill="1" applyBorder="1" applyAlignment="1" applyProtection="1">
      <alignment horizontal="center" vertical="center"/>
    </xf>
    <xf numFmtId="0" fontId="6" fillId="4" borderId="9" xfId="3" applyFont="1" applyFill="1" applyBorder="1" applyAlignment="1">
      <alignment horizontal="center" vertical="center"/>
    </xf>
    <xf numFmtId="0" fontId="17" fillId="0" borderId="9" xfId="4" applyFont="1" applyFill="1" applyBorder="1" applyAlignment="1" applyProtection="1">
      <alignment horizontal="center"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1" fontId="5" fillId="5" borderId="29" xfId="3" applyNumberFormat="1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0" fontId="13" fillId="0" borderId="0" xfId="9" applyAlignment="1" applyProtection="1">
      <alignment vertical="center"/>
    </xf>
    <xf numFmtId="0" fontId="18" fillId="2" borderId="5" xfId="3" applyFont="1" applyFill="1" applyBorder="1" applyAlignment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/>
    </xf>
    <xf numFmtId="1" fontId="17" fillId="4" borderId="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5" fillId="7" borderId="5" xfId="3" applyFont="1" applyFill="1" applyBorder="1" applyAlignment="1">
      <alignment horizontal="center" vertical="center" wrapText="1"/>
    </xf>
    <xf numFmtId="0" fontId="0" fillId="0" borderId="5" xfId="3" applyFont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0" fontId="17" fillId="0" borderId="5" xfId="4" applyFont="1" applyFill="1" applyBorder="1" applyAlignment="1" applyProtection="1">
      <alignment horizontal="center" vertical="center" wrapText="1"/>
    </xf>
    <xf numFmtId="0" fontId="6" fillId="4" borderId="5" xfId="3" applyFont="1" applyFill="1" applyBorder="1" applyAlignment="1">
      <alignment horizontal="center" vertical="center" wrapText="1"/>
    </xf>
    <xf numFmtId="0" fontId="12" fillId="5" borderId="5" xfId="3" applyFont="1" applyFill="1" applyBorder="1" applyAlignment="1">
      <alignment horizontal="center" vertical="center" wrapText="1"/>
    </xf>
    <xf numFmtId="17" fontId="17" fillId="0" borderId="5" xfId="4" applyNumberFormat="1" applyFont="1" applyFill="1" applyBorder="1" applyAlignment="1" applyProtection="1">
      <alignment horizontal="center" vertical="center" wrapText="1"/>
    </xf>
    <xf numFmtId="0" fontId="17" fillId="0" borderId="9" xfId="4" applyFont="1" applyFill="1" applyBorder="1" applyAlignment="1" applyProtection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12" fillId="5" borderId="30" xfId="3" applyFont="1" applyFill="1" applyBorder="1" applyAlignment="1">
      <alignment horizontal="center" vertical="center" wrapText="1"/>
    </xf>
    <xf numFmtId="0" fontId="12" fillId="5" borderId="8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 wrapText="1"/>
    </xf>
    <xf numFmtId="0" fontId="17" fillId="0" borderId="31" xfId="4" applyFont="1" applyFill="1" applyBorder="1" applyAlignment="1" applyProtection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6" xfId="6" applyFont="1" applyFill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1" fontId="10" fillId="0" borderId="0" xfId="3" applyNumberFormat="1" applyFont="1" applyAlignment="1">
      <alignment horizontal="center" vertical="center"/>
    </xf>
    <xf numFmtId="164" fontId="10" fillId="0" borderId="0" xfId="3" applyNumberFormat="1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7" borderId="5" xfId="6" applyFont="1" applyFill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164" fontId="12" fillId="0" borderId="7" xfId="3" applyNumberFormat="1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164" fontId="4" fillId="0" borderId="7" xfId="3" applyNumberFormat="1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/>
    </xf>
    <xf numFmtId="1" fontId="10" fillId="0" borderId="7" xfId="3" applyNumberFormat="1" applyFont="1" applyBorder="1" applyAlignment="1">
      <alignment horizontal="center" vertical="center"/>
    </xf>
    <xf numFmtId="164" fontId="10" fillId="0" borderId="7" xfId="3" applyNumberFormat="1" applyFont="1" applyBorder="1" applyAlignment="1">
      <alignment horizontal="center" vertical="center"/>
    </xf>
    <xf numFmtId="164" fontId="22" fillId="0" borderId="12" xfId="3" applyNumberFormat="1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1" fontId="4" fillId="0" borderId="7" xfId="6" applyNumberFormat="1" applyFont="1" applyBorder="1" applyAlignment="1">
      <alignment horizontal="center" vertical="center" wrapText="1"/>
    </xf>
    <xf numFmtId="164" fontId="4" fillId="0" borderId="33" xfId="6" applyNumberFormat="1" applyFont="1" applyBorder="1" applyAlignment="1">
      <alignment horizontal="center" vertical="center" wrapText="1"/>
    </xf>
    <xf numFmtId="164" fontId="4" fillId="0" borderId="7" xfId="6" applyNumberFormat="1" applyFont="1" applyBorder="1" applyAlignment="1">
      <alignment horizontal="center" vertical="center" wrapText="1"/>
    </xf>
    <xf numFmtId="0" fontId="14" fillId="0" borderId="7" xfId="9" applyFont="1" applyBorder="1" applyAlignment="1" applyProtection="1">
      <alignment horizontal="center" vertical="center" wrapText="1"/>
    </xf>
    <xf numFmtId="1" fontId="17" fillId="0" borderId="5" xfId="3" applyNumberFormat="1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49" fontId="4" fillId="3" borderId="5" xfId="3" applyNumberFormat="1" applyFont="1" applyFill="1" applyBorder="1" applyAlignment="1">
      <alignment horizontal="center" vertical="center"/>
    </xf>
    <xf numFmtId="0" fontId="17" fillId="4" borderId="5" xfId="3" applyFont="1" applyFill="1" applyBorder="1" applyAlignment="1">
      <alignment horizontal="center" vertical="center" wrapText="1"/>
    </xf>
    <xf numFmtId="0" fontId="17" fillId="0" borderId="6" xfId="4" applyNumberFormat="1" applyFont="1" applyFill="1" applyBorder="1" applyAlignment="1" applyProtection="1">
      <alignment horizontal="center" vertical="center"/>
    </xf>
    <xf numFmtId="0" fontId="4" fillId="4" borderId="5" xfId="3" applyFont="1" applyFill="1" applyBorder="1" applyAlignment="1">
      <alignment horizontal="center" vertical="center" readingOrder="1"/>
    </xf>
    <xf numFmtId="0" fontId="17" fillId="4" borderId="5" xfId="3" applyFont="1" applyFill="1" applyBorder="1" applyAlignment="1">
      <alignment horizontal="center" vertical="center" readingOrder="1"/>
    </xf>
    <xf numFmtId="0" fontId="4" fillId="4" borderId="6" xfId="3" applyFont="1" applyFill="1" applyBorder="1" applyAlignment="1">
      <alignment horizontal="center" vertical="center" wrapText="1" readingOrder="1"/>
    </xf>
    <xf numFmtId="0" fontId="5" fillId="5" borderId="10" xfId="3" applyFont="1" applyFill="1" applyBorder="1" applyAlignment="1">
      <alignment horizontal="center" vertical="center" wrapText="1" readingOrder="1"/>
    </xf>
    <xf numFmtId="1" fontId="5" fillId="5" borderId="10" xfId="3" applyNumberFormat="1" applyFont="1" applyFill="1" applyBorder="1" applyAlignment="1">
      <alignment horizontal="center" vertical="center" wrapText="1" readingOrder="1"/>
    </xf>
    <xf numFmtId="0" fontId="24" fillId="2" borderId="5" xfId="3" applyFont="1" applyFill="1" applyBorder="1" applyAlignment="1">
      <alignment horizontal="center"/>
    </xf>
    <xf numFmtId="0" fontId="24" fillId="2" borderId="5" xfId="3" applyFont="1" applyFill="1" applyBorder="1" applyAlignment="1">
      <alignment horizontal="center" wrapText="1"/>
    </xf>
    <xf numFmtId="0" fontId="17" fillId="3" borderId="5" xfId="4" applyFont="1" applyFill="1" applyBorder="1" applyAlignment="1" applyProtection="1">
      <alignment horizontal="center" vertical="center"/>
    </xf>
    <xf numFmtId="49" fontId="4" fillId="3" borderId="6" xfId="3" applyNumberFormat="1" applyFont="1" applyFill="1" applyBorder="1" applyAlignment="1">
      <alignment horizontal="center" vertical="center"/>
    </xf>
    <xf numFmtId="1" fontId="17" fillId="4" borderId="11" xfId="3" applyNumberFormat="1" applyFont="1" applyFill="1" applyBorder="1" applyAlignment="1">
      <alignment horizontal="center" vertical="center"/>
    </xf>
    <xf numFmtId="0" fontId="17" fillId="0" borderId="6" xfId="4" applyFont="1" applyFill="1" applyBorder="1" applyAlignment="1" applyProtection="1">
      <alignment horizontal="center" vertical="center"/>
    </xf>
    <xf numFmtId="0" fontId="6" fillId="4" borderId="11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6" fillId="9" borderId="5" xfId="3" applyFont="1" applyFill="1" applyBorder="1" applyAlignment="1">
      <alignment horizontal="center" vertical="center"/>
    </xf>
    <xf numFmtId="0" fontId="6" fillId="3" borderId="11" xfId="3" applyFont="1" applyFill="1" applyBorder="1" applyAlignment="1">
      <alignment horizontal="center" vertical="center"/>
    </xf>
    <xf numFmtId="49" fontId="4" fillId="3" borderId="5" xfId="3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7" fillId="3" borderId="9" xfId="4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>
      <alignment horizontal="center"/>
    </xf>
    <xf numFmtId="0" fontId="6" fillId="10" borderId="5" xfId="3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49" fontId="4" fillId="0" borderId="5" xfId="3" applyNumberFormat="1" applyFont="1" applyBorder="1" applyAlignment="1">
      <alignment horizontal="center"/>
    </xf>
    <xf numFmtId="0" fontId="6" fillId="4" borderId="5" xfId="3" applyFont="1" applyFill="1" applyBorder="1" applyAlignment="1">
      <alignment horizontal="center" vertical="center" readingOrder="1"/>
    </xf>
    <xf numFmtId="0" fontId="6" fillId="4" borderId="6" xfId="3" applyFont="1" applyFill="1" applyBorder="1" applyAlignment="1">
      <alignment horizontal="center" vertical="center" wrapText="1" readingOrder="1"/>
    </xf>
    <xf numFmtId="0" fontId="4" fillId="3" borderId="5" xfId="8" applyFont="1" applyFill="1" applyBorder="1" applyAlignment="1">
      <alignment horizontal="center"/>
    </xf>
    <xf numFmtId="0" fontId="1" fillId="0" borderId="0" xfId="0" applyFont="1"/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1" fontId="5" fillId="5" borderId="8" xfId="3" applyNumberFormat="1" applyFont="1" applyFill="1" applyBorder="1" applyAlignment="1">
      <alignment horizontal="center" vertical="center"/>
    </xf>
    <xf numFmtId="0" fontId="4" fillId="3" borderId="23" xfId="3" applyFont="1" applyFill="1" applyBorder="1" applyAlignment="1">
      <alignment horizontal="center"/>
    </xf>
    <xf numFmtId="0" fontId="6" fillId="0" borderId="23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1" fontId="5" fillId="5" borderId="10" xfId="3" applyNumberFormat="1" applyFont="1" applyFill="1" applyBorder="1" applyAlignment="1">
      <alignment horizontal="center" vertical="center"/>
    </xf>
    <xf numFmtId="1" fontId="5" fillId="5" borderId="5" xfId="3" applyNumberFormat="1" applyFont="1" applyFill="1" applyBorder="1" applyAlignment="1">
      <alignment horizontal="center" vertical="center"/>
    </xf>
    <xf numFmtId="12" fontId="4" fillId="0" borderId="5" xfId="0" applyNumberFormat="1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0" borderId="6" xfId="3" applyFont="1" applyBorder="1" applyAlignment="1">
      <alignment horizontal="center" wrapText="1"/>
    </xf>
    <xf numFmtId="0" fontId="5" fillId="5" borderId="8" xfId="3" applyFont="1" applyFill="1" applyBorder="1" applyAlignment="1">
      <alignment horizontal="center" wrapText="1"/>
    </xf>
    <xf numFmtId="0" fontId="17" fillId="0" borderId="5" xfId="3" applyFont="1" applyBorder="1" applyAlignment="1">
      <alignment horizontal="center" vertical="top" wrapText="1"/>
    </xf>
    <xf numFmtId="0" fontId="17" fillId="3" borderId="5" xfId="3" applyFont="1" applyFill="1" applyBorder="1" applyAlignment="1">
      <alignment horizontal="center" vertical="center" wrapText="1"/>
    </xf>
    <xf numFmtId="0" fontId="17" fillId="0" borderId="5" xfId="4" applyFont="1" applyFill="1" applyBorder="1" applyAlignment="1" applyProtection="1">
      <alignment horizontal="center" vertical="top" wrapText="1"/>
    </xf>
    <xf numFmtId="0" fontId="17" fillId="0" borderId="6" xfId="3" applyFont="1" applyBorder="1" applyAlignment="1">
      <alignment horizontal="center" vertical="top" wrapText="1"/>
    </xf>
    <xf numFmtId="0" fontId="17" fillId="0" borderId="11" xfId="3" applyFont="1" applyBorder="1" applyAlignment="1">
      <alignment horizontal="center" vertical="center" wrapText="1"/>
    </xf>
    <xf numFmtId="0" fontId="4" fillId="0" borderId="5" xfId="3" applyFont="1" applyBorder="1" applyAlignment="1">
      <alignment wrapText="1"/>
    </xf>
    <xf numFmtId="0" fontId="4" fillId="0" borderId="6" xfId="3" applyFont="1" applyBorder="1" applyAlignment="1">
      <alignment wrapText="1"/>
    </xf>
    <xf numFmtId="0" fontId="12" fillId="5" borderId="10" xfId="3" applyFont="1" applyFill="1" applyBorder="1" applyAlignment="1">
      <alignment horizont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17" fontId="6" fillId="3" borderId="6" xfId="3" applyNumberFormat="1" applyFont="1" applyFill="1" applyBorder="1" applyAlignment="1">
      <alignment horizontal="center" vertical="center" wrapText="1"/>
    </xf>
    <xf numFmtId="0" fontId="5" fillId="11" borderId="10" xfId="3" applyFont="1" applyFill="1" applyBorder="1" applyAlignment="1">
      <alignment horizontal="center" vertical="center" wrapText="1"/>
    </xf>
    <xf numFmtId="0" fontId="4" fillId="4" borderId="11" xfId="3" applyFont="1" applyFill="1" applyBorder="1" applyAlignment="1">
      <alignment horizontal="center" vertical="center" wrapText="1"/>
    </xf>
    <xf numFmtId="0" fontId="5" fillId="11" borderId="8" xfId="3" applyFont="1" applyFill="1" applyBorder="1" applyAlignment="1">
      <alignment horizontal="center" vertical="center" wrapText="1"/>
    </xf>
    <xf numFmtId="0" fontId="17" fillId="3" borderId="5" xfId="4" applyFont="1" applyFill="1" applyBorder="1" applyAlignment="1" applyProtection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6" xfId="4" applyFont="1" applyFill="1" applyBorder="1" applyAlignment="1" applyProtection="1">
      <alignment horizontal="center" vertical="center" wrapText="1"/>
    </xf>
    <xf numFmtId="0" fontId="17" fillId="3" borderId="24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 vertical="center" wrapText="1"/>
    </xf>
    <xf numFmtId="0" fontId="4" fillId="4" borderId="24" xfId="3" applyFont="1" applyFill="1" applyBorder="1" applyAlignment="1">
      <alignment horizontal="center" vertical="center" wrapText="1"/>
    </xf>
    <xf numFmtId="0" fontId="5" fillId="11" borderId="35" xfId="3" applyFont="1" applyFill="1" applyBorder="1" applyAlignment="1">
      <alignment horizontal="center" vertical="center" wrapText="1"/>
    </xf>
    <xf numFmtId="0" fontId="5" fillId="7" borderId="8" xfId="3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7" borderId="5" xfId="3" applyFont="1" applyFill="1" applyBorder="1" applyAlignment="1">
      <alignment horizontal="center" wrapText="1"/>
    </xf>
    <xf numFmtId="0" fontId="14" fillId="0" borderId="0" xfId="9" applyFont="1" applyBorder="1" applyAlignment="1" applyProtection="1">
      <alignment horizontal="center" wrapText="1"/>
    </xf>
    <xf numFmtId="0" fontId="8" fillId="0" borderId="0" xfId="3" applyFont="1" applyAlignment="1">
      <alignment horizontal="center"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 wrapText="1"/>
    </xf>
    <xf numFmtId="0" fontId="2" fillId="0" borderId="0" xfId="1" applyAlignment="1">
      <alignment vertical="center"/>
    </xf>
    <xf numFmtId="0" fontId="2" fillId="0" borderId="0" xfId="1"/>
    <xf numFmtId="0" fontId="2" fillId="0" borderId="34" xfId="1" applyBorder="1"/>
    <xf numFmtId="0" fontId="2" fillId="0" borderId="0" xfId="1" applyAlignment="1">
      <alignment horizontal="left" vertical="center"/>
    </xf>
    <xf numFmtId="0" fontId="2" fillId="4" borderId="0" xfId="1" applyFill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12" fillId="0" borderId="7" xfId="3" applyFont="1" applyBorder="1" applyAlignment="1">
      <alignment horizontal="center" vertical="center" wrapText="1"/>
    </xf>
    <xf numFmtId="0" fontId="17" fillId="0" borderId="0" xfId="0" applyFont="1"/>
    <xf numFmtId="0" fontId="12" fillId="0" borderId="7" xfId="3" applyFont="1" applyBorder="1" applyAlignment="1">
      <alignment horizontal="center"/>
    </xf>
    <xf numFmtId="1" fontId="12" fillId="0" borderId="7" xfId="3" applyNumberFormat="1" applyFont="1" applyBorder="1" applyAlignment="1">
      <alignment horizontal="center"/>
    </xf>
    <xf numFmtId="1" fontId="17" fillId="0" borderId="7" xfId="3" applyNumberFormat="1" applyFont="1" applyBorder="1" applyAlignment="1">
      <alignment horizontal="center"/>
    </xf>
    <xf numFmtId="164" fontId="12" fillId="0" borderId="3" xfId="3" applyNumberFormat="1" applyFont="1" applyBorder="1" applyAlignment="1">
      <alignment horizontal="center"/>
    </xf>
    <xf numFmtId="164" fontId="17" fillId="0" borderId="7" xfId="3" applyNumberFormat="1" applyFont="1" applyBorder="1" applyAlignment="1">
      <alignment horizontal="center"/>
    </xf>
    <xf numFmtId="164" fontId="17" fillId="0" borderId="3" xfId="3" applyNumberFormat="1" applyFont="1" applyBorder="1" applyAlignment="1">
      <alignment horizontal="center"/>
    </xf>
    <xf numFmtId="0" fontId="21" fillId="0" borderId="12" xfId="3" applyFont="1" applyBorder="1" applyAlignment="1">
      <alignment horizontal="center" vertical="center" wrapText="1"/>
    </xf>
    <xf numFmtId="0" fontId="21" fillId="0" borderId="12" xfId="6" applyFont="1" applyBorder="1" applyAlignment="1">
      <alignment horizontal="center" vertical="center" wrapText="1"/>
    </xf>
    <xf numFmtId="166" fontId="12" fillId="0" borderId="7" xfId="3" applyNumberFormat="1" applyFont="1" applyBorder="1" applyAlignment="1">
      <alignment horizontal="center"/>
    </xf>
    <xf numFmtId="0" fontId="17" fillId="3" borderId="5" xfId="3" applyFont="1" applyFill="1" applyBorder="1" applyAlignment="1">
      <alignment horizontal="center" vertical="center"/>
    </xf>
    <xf numFmtId="0" fontId="17" fillId="3" borderId="5" xfId="3" applyFont="1" applyFill="1" applyBorder="1" applyAlignment="1">
      <alignment horizontal="center" vertical="top"/>
    </xf>
    <xf numFmtId="0" fontId="4" fillId="0" borderId="5" xfId="3" applyFont="1" applyBorder="1" applyAlignment="1">
      <alignment horizontal="center" vertical="top" wrapText="1"/>
    </xf>
    <xf numFmtId="0" fontId="5" fillId="2" borderId="6" xfId="3" applyFont="1" applyFill="1" applyBorder="1" applyAlignment="1">
      <alignment horizontal="center"/>
    </xf>
    <xf numFmtId="49" fontId="17" fillId="3" borderId="5" xfId="3" applyNumberFormat="1" applyFont="1" applyFill="1" applyBorder="1" applyAlignment="1">
      <alignment horizontal="center" vertical="center"/>
    </xf>
    <xf numFmtId="49" fontId="17" fillId="3" borderId="5" xfId="3" applyNumberFormat="1" applyFont="1" applyFill="1" applyBorder="1" applyAlignment="1">
      <alignment horizontal="center"/>
    </xf>
    <xf numFmtId="0" fontId="17" fillId="3" borderId="5" xfId="3" applyFont="1" applyFill="1" applyBorder="1" applyAlignment="1">
      <alignment horizontal="center"/>
    </xf>
    <xf numFmtId="0" fontId="5" fillId="2" borderId="43" xfId="3" applyFont="1" applyFill="1" applyBorder="1" applyAlignment="1">
      <alignment horizontal="center"/>
    </xf>
    <xf numFmtId="0" fontId="5" fillId="2" borderId="23" xfId="3" applyFont="1" applyFill="1" applyBorder="1" applyAlignment="1">
      <alignment horizontal="center"/>
    </xf>
    <xf numFmtId="0" fontId="4" fillId="0" borderId="23" xfId="3" applyFont="1" applyBorder="1" applyAlignment="1">
      <alignment horizontal="center"/>
    </xf>
    <xf numFmtId="0" fontId="5" fillId="2" borderId="44" xfId="3" applyFont="1" applyFill="1" applyBorder="1" applyAlignment="1">
      <alignment horizontal="center"/>
    </xf>
    <xf numFmtId="0" fontId="5" fillId="2" borderId="21" xfId="3" applyFont="1" applyFill="1" applyBorder="1" applyAlignment="1">
      <alignment horizontal="center"/>
    </xf>
    <xf numFmtId="0" fontId="6" fillId="0" borderId="6" xfId="3" applyFont="1" applyBorder="1" applyAlignment="1">
      <alignment horizontal="center"/>
    </xf>
    <xf numFmtId="0" fontId="4" fillId="0" borderId="6" xfId="3" applyFont="1" applyBorder="1" applyAlignment="1">
      <alignment horizontal="center" vertical="center"/>
    </xf>
    <xf numFmtId="0" fontId="5" fillId="6" borderId="23" xfId="3" applyFont="1" applyFill="1" applyBorder="1" applyAlignment="1">
      <alignment horizontal="center" vertical="top" wrapText="1"/>
    </xf>
    <xf numFmtId="0" fontId="17" fillId="0" borderId="5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4" borderId="23" xfId="3" applyFont="1" applyFill="1" applyBorder="1" applyAlignment="1">
      <alignment horizontal="center" vertical="top" wrapText="1"/>
    </xf>
    <xf numFmtId="0" fontId="17" fillId="0" borderId="9" xfId="3" applyFont="1" applyBorder="1" applyAlignment="1">
      <alignment horizontal="center"/>
    </xf>
    <xf numFmtId="0" fontId="6" fillId="4" borderId="11" xfId="3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164" fontId="22" fillId="0" borderId="7" xfId="3" applyNumberFormat="1" applyFont="1" applyBorder="1" applyAlignment="1">
      <alignment horizontal="center"/>
    </xf>
    <xf numFmtId="1" fontId="22" fillId="0" borderId="7" xfId="3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3" applyFont="1" applyAlignment="1">
      <alignment horizontal="center"/>
    </xf>
    <xf numFmtId="1" fontId="5" fillId="5" borderId="23" xfId="3" applyNumberFormat="1" applyFont="1" applyFill="1" applyBorder="1" applyAlignment="1">
      <alignment horizontal="center" vertical="center"/>
    </xf>
    <xf numFmtId="164" fontId="17" fillId="0" borderId="40" xfId="3" applyNumberFormat="1" applyFont="1" applyBorder="1" applyAlignment="1">
      <alignment horizontal="center"/>
    </xf>
    <xf numFmtId="0" fontId="14" fillId="0" borderId="40" xfId="9" applyFont="1" applyFill="1" applyBorder="1" applyAlignment="1" applyProtection="1">
      <alignment horizontal="center"/>
    </xf>
    <xf numFmtId="0" fontId="17" fillId="0" borderId="5" xfId="3" applyFont="1" applyBorder="1" applyAlignment="1">
      <alignment horizontal="center" vertical="top"/>
    </xf>
    <xf numFmtId="1" fontId="5" fillId="5" borderId="8" xfId="3" applyNumberFormat="1" applyFont="1" applyFill="1" applyBorder="1" applyAlignment="1">
      <alignment horizontal="center"/>
    </xf>
    <xf numFmtId="0" fontId="6" fillId="4" borderId="5" xfId="3" applyFont="1" applyFill="1" applyBorder="1" applyAlignment="1">
      <alignment horizontal="center" vertical="top"/>
    </xf>
    <xf numFmtId="0" fontId="6" fillId="4" borderId="6" xfId="3" applyFont="1" applyFill="1" applyBorder="1" applyAlignment="1">
      <alignment horizontal="center" vertical="top"/>
    </xf>
    <xf numFmtId="0" fontId="5" fillId="5" borderId="8" xfId="3" applyFont="1" applyFill="1" applyBorder="1" applyAlignment="1">
      <alignment horizontal="center" vertical="top"/>
    </xf>
    <xf numFmtId="0" fontId="6" fillId="9" borderId="5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/>
    </xf>
    <xf numFmtId="1" fontId="17" fillId="3" borderId="5" xfId="0" applyNumberFormat="1" applyFont="1" applyFill="1" applyBorder="1" applyAlignment="1">
      <alignment horizontal="center"/>
    </xf>
    <xf numFmtId="1" fontId="17" fillId="3" borderId="9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4" fillId="3" borderId="23" xfId="0" applyFont="1" applyFill="1" applyBorder="1"/>
    <xf numFmtId="0" fontId="4" fillId="3" borderId="24" xfId="0" applyFont="1" applyFill="1" applyBorder="1"/>
    <xf numFmtId="0" fontId="10" fillId="7" borderId="10" xfId="0" applyFont="1" applyFill="1" applyBorder="1" applyAlignment="1">
      <alignment horizontal="center"/>
    </xf>
    <xf numFmtId="167" fontId="6" fillId="9" borderId="23" xfId="0" applyNumberFormat="1" applyFont="1" applyFill="1" applyBorder="1" applyAlignment="1">
      <alignment horizontal="center" vertical="center"/>
    </xf>
    <xf numFmtId="0" fontId="17" fillId="3" borderId="23" xfId="4" applyFont="1" applyFill="1" applyBorder="1" applyAlignment="1" applyProtection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167" fontId="6" fillId="9" borderId="5" xfId="0" applyNumberFormat="1" applyFont="1" applyFill="1" applyBorder="1" applyAlignment="1">
      <alignment horizontal="center" vertical="center"/>
    </xf>
    <xf numFmtId="1" fontId="17" fillId="3" borderId="5" xfId="0" applyNumberFormat="1" applyFont="1" applyFill="1" applyBorder="1" applyAlignment="1">
      <alignment horizontal="center" vertical="center"/>
    </xf>
    <xf numFmtId="0" fontId="6" fillId="4" borderId="23" xfId="3" applyFont="1" applyFill="1" applyBorder="1" applyAlignment="1">
      <alignment horizontal="center" vertical="center"/>
    </xf>
    <xf numFmtId="0" fontId="17" fillId="0" borderId="11" xfId="4" applyFont="1" applyFill="1" applyBorder="1" applyAlignment="1" applyProtection="1">
      <alignment horizontal="center" vertical="center"/>
    </xf>
    <xf numFmtId="0" fontId="12" fillId="6" borderId="5" xfId="3" applyFont="1" applyFill="1" applyBorder="1" applyAlignment="1">
      <alignment horizontal="center" vertical="top"/>
    </xf>
    <xf numFmtId="0" fontId="4" fillId="4" borderId="5" xfId="3" applyFont="1" applyFill="1" applyBorder="1" applyAlignment="1">
      <alignment horizontal="center" vertical="center"/>
    </xf>
    <xf numFmtId="0" fontId="5" fillId="13" borderId="5" xfId="3" applyFont="1" applyFill="1" applyBorder="1" applyAlignment="1">
      <alignment horizontal="center" vertical="center"/>
    </xf>
    <xf numFmtId="0" fontId="5" fillId="6" borderId="5" xfId="3" applyFont="1" applyFill="1" applyBorder="1" applyAlignment="1">
      <alignment horizontal="center" vertical="center"/>
    </xf>
    <xf numFmtId="0" fontId="28" fillId="0" borderId="0" xfId="9" applyFont="1" applyAlignment="1" applyProtection="1"/>
    <xf numFmtId="0" fontId="5" fillId="6" borderId="6" xfId="3" applyFont="1" applyFill="1" applyBorder="1" applyAlignment="1">
      <alignment horizontal="center" vertical="top" wrapText="1"/>
    </xf>
    <xf numFmtId="0" fontId="10" fillId="0" borderId="6" xfId="3" applyFont="1" applyBorder="1" applyAlignment="1">
      <alignment horizontal="center" vertical="center" wrapText="1"/>
    </xf>
    <xf numFmtId="49" fontId="4" fillId="0" borderId="5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49" fontId="6" fillId="0" borderId="5" xfId="3" applyNumberFormat="1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8" fillId="0" borderId="0" xfId="3" applyFont="1" applyAlignment="1">
      <alignment horizontal="center"/>
    </xf>
    <xf numFmtId="0" fontId="4" fillId="0" borderId="0" xfId="3" applyFont="1" applyAlignment="1">
      <alignment horizontal="center" vertical="center"/>
    </xf>
    <xf numFmtId="49" fontId="4" fillId="0" borderId="0" xfId="3" applyNumberFormat="1" applyFont="1" applyAlignment="1">
      <alignment horizontal="center" vertical="center"/>
    </xf>
    <xf numFmtId="0" fontId="10" fillId="12" borderId="8" xfId="3" applyFont="1" applyFill="1" applyBorder="1" applyAlignment="1">
      <alignment horizontal="center"/>
    </xf>
    <xf numFmtId="0" fontId="10" fillId="12" borderId="30" xfId="3" applyFont="1" applyFill="1" applyBorder="1" applyAlignment="1">
      <alignment horizontal="center"/>
    </xf>
    <xf numFmtId="0" fontId="4" fillId="0" borderId="11" xfId="3" applyFont="1" applyBorder="1" applyAlignment="1">
      <alignment horizontal="center" vertical="center" wrapText="1"/>
    </xf>
    <xf numFmtId="0" fontId="5" fillId="14" borderId="43" xfId="3" applyFont="1" applyFill="1" applyBorder="1" applyAlignment="1">
      <alignment horizontal="center"/>
    </xf>
    <xf numFmtId="0" fontId="5" fillId="14" borderId="23" xfId="3" applyFont="1" applyFill="1" applyBorder="1" applyAlignment="1">
      <alignment horizontal="center"/>
    </xf>
    <xf numFmtId="0" fontId="10" fillId="15" borderId="8" xfId="3" applyFont="1" applyFill="1" applyBorder="1" applyAlignment="1">
      <alignment horizontal="center"/>
    </xf>
    <xf numFmtId="0" fontId="10" fillId="15" borderId="30" xfId="3" applyFont="1" applyFill="1" applyBorder="1" applyAlignment="1">
      <alignment horizontal="center"/>
    </xf>
    <xf numFmtId="0" fontId="10" fillId="0" borderId="5" xfId="3" applyFont="1" applyBorder="1" applyAlignment="1">
      <alignment horizontal="center"/>
    </xf>
    <xf numFmtId="0" fontId="10" fillId="0" borderId="9" xfId="3" applyFont="1" applyBorder="1" applyAlignment="1">
      <alignment horizontal="center"/>
    </xf>
    <xf numFmtId="0" fontId="10" fillId="0" borderId="5" xfId="3" applyFont="1" applyBorder="1" applyAlignment="1">
      <alignment horizontal="center" vertical="center"/>
    </xf>
    <xf numFmtId="164" fontId="21" fillId="0" borderId="7" xfId="3" applyNumberFormat="1" applyFont="1" applyBorder="1" applyAlignment="1">
      <alignment horizontal="center"/>
    </xf>
    <xf numFmtId="1" fontId="16" fillId="0" borderId="7" xfId="3" applyNumberFormat="1" applyFont="1" applyBorder="1" applyAlignment="1">
      <alignment horizontal="center"/>
    </xf>
    <xf numFmtId="164" fontId="16" fillId="0" borderId="7" xfId="3" applyNumberFormat="1" applyFont="1" applyBorder="1" applyAlignment="1">
      <alignment horizontal="center"/>
    </xf>
    <xf numFmtId="0" fontId="5" fillId="5" borderId="5" xfId="3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/>
    </xf>
    <xf numFmtId="0" fontId="14" fillId="0" borderId="12" xfId="9" applyFont="1" applyBorder="1" applyAlignment="1" applyProtection="1">
      <alignment horizontal="center"/>
    </xf>
    <xf numFmtId="0" fontId="29" fillId="0" borderId="7" xfId="9" applyFont="1" applyFill="1" applyBorder="1" applyAlignment="1" applyProtection="1">
      <alignment horizontal="center"/>
    </xf>
    <xf numFmtId="165" fontId="16" fillId="0" borderId="7" xfId="3" applyNumberFormat="1" applyFont="1" applyBorder="1" applyAlignment="1">
      <alignment horizontal="center"/>
    </xf>
    <xf numFmtId="0" fontId="29" fillId="0" borderId="49" xfId="9" applyFont="1" applyBorder="1" applyAlignment="1" applyProtection="1">
      <alignment horizontal="center"/>
    </xf>
    <xf numFmtId="0" fontId="30" fillId="0" borderId="1" xfId="3" applyFont="1" applyBorder="1" applyAlignment="1">
      <alignment horizontal="center"/>
    </xf>
    <xf numFmtId="164" fontId="17" fillId="0" borderId="42" xfId="3" applyNumberFormat="1" applyFont="1" applyBorder="1" applyAlignment="1">
      <alignment horizontal="center"/>
    </xf>
    <xf numFmtId="164" fontId="4" fillId="0" borderId="21" xfId="3" applyNumberFormat="1" applyFont="1" applyBorder="1" applyAlignment="1">
      <alignment horizontal="center" wrapText="1"/>
    </xf>
    <xf numFmtId="0" fontId="31" fillId="0" borderId="50" xfId="0" applyFont="1" applyBorder="1"/>
    <xf numFmtId="0" fontId="31" fillId="0" borderId="51" xfId="0" applyFont="1" applyBorder="1"/>
    <xf numFmtId="49" fontId="6" fillId="0" borderId="5" xfId="3" applyNumberFormat="1" applyFont="1" applyBorder="1" applyAlignment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/>
    </xf>
    <xf numFmtId="0" fontId="5" fillId="16" borderId="5" xfId="3" applyFont="1" applyFill="1" applyBorder="1" applyAlignment="1">
      <alignment horizontal="center" vertical="center" wrapText="1"/>
    </xf>
    <xf numFmtId="0" fontId="13" fillId="0" borderId="0" xfId="9" applyFill="1" applyAlignment="1" applyProtection="1"/>
    <xf numFmtId="0" fontId="6" fillId="3" borderId="9" xfId="3" applyFont="1" applyFill="1" applyBorder="1" applyAlignment="1">
      <alignment horizontal="center" vertical="center"/>
    </xf>
    <xf numFmtId="0" fontId="32" fillId="3" borderId="5" xfId="3" applyFont="1" applyFill="1" applyBorder="1" applyAlignment="1">
      <alignment horizontal="center" vertical="center" wrapText="1"/>
    </xf>
    <xf numFmtId="168" fontId="17" fillId="0" borderId="5" xfId="3" applyNumberFormat="1" applyFont="1" applyBorder="1" applyAlignment="1">
      <alignment horizontal="center" vertical="center"/>
    </xf>
    <xf numFmtId="165" fontId="17" fillId="0" borderId="5" xfId="3" applyNumberFormat="1" applyFont="1" applyBorder="1" applyAlignment="1">
      <alignment horizontal="center" vertical="center"/>
    </xf>
    <xf numFmtId="12" fontId="17" fillId="0" borderId="5" xfId="3" applyNumberFormat="1" applyFont="1" applyBorder="1" applyAlignment="1">
      <alignment horizontal="center" vertical="center"/>
    </xf>
    <xf numFmtId="0" fontId="32" fillId="0" borderId="5" xfId="3" applyFont="1" applyBorder="1" applyAlignment="1">
      <alignment horizontal="center" vertical="center" wrapText="1"/>
    </xf>
    <xf numFmtId="165" fontId="5" fillId="16" borderId="5" xfId="3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0" fontId="29" fillId="0" borderId="7" xfId="9" applyFont="1" applyBorder="1" applyAlignment="1" applyProtection="1">
      <alignment horizontal="center"/>
    </xf>
    <xf numFmtId="0" fontId="23" fillId="0" borderId="7" xfId="3" applyFont="1" applyBorder="1" applyAlignment="1">
      <alignment horizontal="center"/>
    </xf>
    <xf numFmtId="0" fontId="29" fillId="0" borderId="1" xfId="9" applyFont="1" applyBorder="1" applyAlignment="1" applyProtection="1">
      <alignment horizontal="center"/>
    </xf>
    <xf numFmtId="0" fontId="29" fillId="0" borderId="1" xfId="9" applyFont="1" applyBorder="1" applyAlignment="1" applyProtection="1">
      <alignment horizontal="center" wrapText="1"/>
    </xf>
    <xf numFmtId="164" fontId="22" fillId="0" borderId="12" xfId="3" applyNumberFormat="1" applyFont="1" applyBorder="1" applyAlignment="1">
      <alignment horizontal="center"/>
    </xf>
    <xf numFmtId="0" fontId="29" fillId="0" borderId="12" xfId="9" applyFont="1" applyBorder="1" applyAlignment="1" applyProtection="1">
      <alignment horizontal="center"/>
    </xf>
    <xf numFmtId="0" fontId="19" fillId="8" borderId="12" xfId="1" applyFont="1" applyFill="1" applyBorder="1" applyAlignment="1">
      <alignment horizontal="center" vertical="center"/>
    </xf>
    <xf numFmtId="0" fontId="29" fillId="0" borderId="7" xfId="9" applyFont="1" applyBorder="1" applyAlignment="1" applyProtection="1">
      <alignment horizontal="center" wrapText="1"/>
    </xf>
    <xf numFmtId="0" fontId="6" fillId="0" borderId="5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17" fontId="17" fillId="0" borderId="5" xfId="4" applyNumberFormat="1" applyFont="1" applyFill="1" applyBorder="1" applyAlignment="1" applyProtection="1">
      <alignment horizontal="center" vertical="center"/>
    </xf>
    <xf numFmtId="0" fontId="4" fillId="4" borderId="5" xfId="3" applyFont="1" applyFill="1" applyBorder="1" applyAlignment="1">
      <alignment horizontal="center"/>
    </xf>
    <xf numFmtId="0" fontId="17" fillId="3" borderId="5" xfId="4" applyFont="1" applyFill="1" applyBorder="1" applyAlignment="1" applyProtection="1">
      <alignment horizontal="center"/>
    </xf>
    <xf numFmtId="0" fontId="6" fillId="0" borderId="5" xfId="1" applyFont="1" applyBorder="1" applyAlignment="1">
      <alignment horizontal="center"/>
    </xf>
    <xf numFmtId="0" fontId="5" fillId="17" borderId="5" xfId="1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5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/>
    </xf>
    <xf numFmtId="0" fontId="4" fillId="0" borderId="5" xfId="16" applyFont="1" applyBorder="1" applyAlignment="1">
      <alignment horizontal="center" vertical="center"/>
    </xf>
    <xf numFmtId="0" fontId="6" fillId="3" borderId="5" xfId="16" applyFont="1" applyFill="1" applyBorder="1" applyAlignment="1">
      <alignment horizontal="center" vertical="center"/>
    </xf>
    <xf numFmtId="0" fontId="21" fillId="16" borderId="23" xfId="16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4" fillId="4" borderId="6" xfId="3" applyFont="1" applyFill="1" applyBorder="1" applyAlignment="1">
      <alignment horizontal="center"/>
    </xf>
    <xf numFmtId="0" fontId="5" fillId="5" borderId="29" xfId="3" applyFont="1" applyFill="1" applyBorder="1" applyAlignment="1">
      <alignment horizontal="center"/>
    </xf>
    <xf numFmtId="0" fontId="37" fillId="0" borderId="0" xfId="16" applyFont="1" applyAlignment="1">
      <alignment horizontal="center"/>
    </xf>
    <xf numFmtId="0" fontId="4" fillId="3" borderId="5" xfId="1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5" xfId="12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/>
    </xf>
    <xf numFmtId="0" fontId="14" fillId="0" borderId="49" xfId="9" applyFont="1" applyBorder="1" applyAlignment="1" applyProtection="1">
      <alignment horizontal="center"/>
    </xf>
    <xf numFmtId="0" fontId="8" fillId="0" borderId="1" xfId="3" applyFont="1" applyBorder="1" applyAlignment="1">
      <alignment horizontal="center"/>
    </xf>
    <xf numFmtId="164" fontId="10" fillId="0" borderId="7" xfId="3" applyNumberFormat="1" applyFont="1" applyBorder="1" applyAlignment="1">
      <alignment horizontal="center" wrapText="1"/>
    </xf>
    <xf numFmtId="0" fontId="38" fillId="0" borderId="0" xfId="1" applyFont="1" applyAlignment="1">
      <alignment horizontal="lef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  <xf numFmtId="0" fontId="38" fillId="0" borderId="0" xfId="1" applyFont="1" applyAlignment="1">
      <alignment vertical="center"/>
    </xf>
    <xf numFmtId="0" fontId="39" fillId="0" borderId="0" xfId="1" applyFont="1"/>
    <xf numFmtId="0" fontId="40" fillId="0" borderId="0" xfId="9" applyFont="1" applyAlignment="1" applyProtection="1">
      <alignment horizontal="left" vertical="center"/>
    </xf>
    <xf numFmtId="0" fontId="41" fillId="0" borderId="0" xfId="1" applyFont="1"/>
    <xf numFmtId="0" fontId="42" fillId="0" borderId="0" xfId="1" applyFont="1" applyAlignment="1">
      <alignment horizontal="left" vertical="center"/>
    </xf>
    <xf numFmtId="0" fontId="0" fillId="0" borderId="18" xfId="0" applyBorder="1"/>
    <xf numFmtId="0" fontId="8" fillId="0" borderId="1" xfId="3" applyFont="1" applyBorder="1" applyAlignment="1">
      <alignment horizontal="center" vertical="center" wrapText="1"/>
    </xf>
    <xf numFmtId="0" fontId="14" fillId="0" borderId="50" xfId="9" applyFont="1" applyBorder="1" applyAlignment="1" applyProtection="1">
      <alignment horizontal="center" wrapText="1"/>
    </xf>
    <xf numFmtId="0" fontId="17" fillId="0" borderId="5" xfId="0" applyFont="1" applyBorder="1" applyAlignment="1">
      <alignment horizontal="left" vertical="top"/>
    </xf>
    <xf numFmtId="0" fontId="17" fillId="3" borderId="5" xfId="0" applyFont="1" applyFill="1" applyBorder="1" applyAlignment="1">
      <alignment horizontal="left" vertical="top"/>
    </xf>
    <xf numFmtId="0" fontId="4" fillId="0" borderId="52" xfId="0" applyFont="1" applyBorder="1" applyAlignment="1">
      <alignment horizontal="center"/>
    </xf>
    <xf numFmtId="0" fontId="0" fillId="0" borderId="54" xfId="0" applyBorder="1"/>
    <xf numFmtId="0" fontId="0" fillId="0" borderId="24" xfId="0" applyBorder="1"/>
    <xf numFmtId="0" fontId="14" fillId="0" borderId="0" xfId="9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46" fillId="0" borderId="12" xfId="9" applyFont="1" applyBorder="1" applyAlignment="1" applyProtection="1">
      <alignment horizontal="center"/>
    </xf>
    <xf numFmtId="0" fontId="4" fillId="3" borderId="24" xfId="0" applyFont="1" applyFill="1" applyBorder="1" applyAlignment="1">
      <alignment horizontal="center"/>
    </xf>
    <xf numFmtId="0" fontId="47" fillId="0" borderId="12" xfId="9" applyFont="1" applyBorder="1" applyAlignment="1" applyProtection="1">
      <alignment horizontal="center"/>
    </xf>
    <xf numFmtId="0" fontId="47" fillId="0" borderId="12" xfId="3" applyFont="1" applyBorder="1" applyAlignment="1">
      <alignment horizontal="center" vertical="center"/>
    </xf>
    <xf numFmtId="16" fontId="4" fillId="0" borderId="11" xfId="3" applyNumberFormat="1" applyFont="1" applyBorder="1" applyAlignment="1">
      <alignment horizontal="center" vertical="center" wrapText="1"/>
    </xf>
    <xf numFmtId="49" fontId="4" fillId="0" borderId="5" xfId="3" applyNumberFormat="1" applyFont="1" applyBorder="1" applyAlignment="1">
      <alignment horizontal="center" vertical="center" wrapText="1"/>
    </xf>
    <xf numFmtId="1" fontId="4" fillId="0" borderId="0" xfId="3" applyNumberFormat="1" applyFont="1" applyAlignment="1">
      <alignment horizontal="center"/>
    </xf>
    <xf numFmtId="0" fontId="14" fillId="0" borderId="12" xfId="9" applyFont="1" applyFill="1" applyBorder="1" applyAlignment="1" applyProtection="1">
      <alignment horizontal="center" wrapText="1"/>
    </xf>
    <xf numFmtId="0" fontId="14" fillId="0" borderId="7" xfId="9" applyFont="1" applyFill="1" applyBorder="1" applyAlignment="1" applyProtection="1">
      <alignment horizontal="center"/>
    </xf>
    <xf numFmtId="1" fontId="4" fillId="0" borderId="7" xfId="3" applyNumberFormat="1" applyFont="1" applyBorder="1" applyAlignment="1">
      <alignment horizontal="center"/>
    </xf>
    <xf numFmtId="164" fontId="4" fillId="0" borderId="7" xfId="3" applyNumberFormat="1" applyFont="1" applyBorder="1" applyAlignment="1">
      <alignment horizontal="center"/>
    </xf>
    <xf numFmtId="165" fontId="4" fillId="0" borderId="7" xfId="3" applyNumberFormat="1" applyFont="1" applyBorder="1" applyAlignment="1">
      <alignment horizontal="center"/>
    </xf>
    <xf numFmtId="0" fontId="10" fillId="0" borderId="12" xfId="3" applyFont="1" applyBorder="1" applyAlignment="1">
      <alignment horizontal="center" vertical="center" wrapText="1"/>
    </xf>
    <xf numFmtId="0" fontId="10" fillId="0" borderId="12" xfId="6" applyFont="1" applyBorder="1" applyAlignment="1">
      <alignment horizontal="center" vertical="center" wrapText="1"/>
    </xf>
    <xf numFmtId="164" fontId="10" fillId="0" borderId="12" xfId="3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/>
    </xf>
    <xf numFmtId="0" fontId="14" fillId="0" borderId="12" xfId="9" applyFont="1" applyFill="1" applyBorder="1" applyAlignment="1" applyProtection="1">
      <alignment horizontal="center" vertical="center" wrapText="1"/>
    </xf>
    <xf numFmtId="0" fontId="8" fillId="0" borderId="12" xfId="3" applyFont="1" applyBorder="1" applyAlignment="1">
      <alignment horizontal="center" vertical="center"/>
    </xf>
    <xf numFmtId="0" fontId="4" fillId="0" borderId="16" xfId="0" applyFont="1" applyBorder="1"/>
    <xf numFmtId="0" fontId="14" fillId="0" borderId="17" xfId="9" applyFont="1" applyFill="1" applyBorder="1" applyAlignment="1" applyProtection="1">
      <alignment horizontal="center"/>
    </xf>
    <xf numFmtId="0" fontId="6" fillId="0" borderId="7" xfId="0" applyFont="1" applyBorder="1" applyAlignment="1">
      <alignment horizontal="center" wrapText="1"/>
    </xf>
    <xf numFmtId="164" fontId="4" fillId="0" borderId="3" xfId="6" applyNumberFormat="1" applyFont="1" applyBorder="1" applyAlignment="1">
      <alignment horizontal="center"/>
    </xf>
    <xf numFmtId="0" fontId="4" fillId="0" borderId="18" xfId="0" applyFont="1" applyBorder="1"/>
    <xf numFmtId="164" fontId="4" fillId="0" borderId="21" xfId="6" applyNumberFormat="1" applyFont="1" applyBorder="1" applyAlignment="1">
      <alignment horizontal="center"/>
    </xf>
    <xf numFmtId="164" fontId="4" fillId="0" borderId="7" xfId="6" applyNumberFormat="1" applyFont="1" applyBorder="1" applyAlignment="1">
      <alignment horizontal="center"/>
    </xf>
    <xf numFmtId="0" fontId="8" fillId="0" borderId="16" xfId="0" applyFont="1" applyBorder="1"/>
    <xf numFmtId="0" fontId="4" fillId="0" borderId="19" xfId="0" applyFont="1" applyBorder="1"/>
    <xf numFmtId="0" fontId="14" fillId="0" borderId="20" xfId="9" applyFont="1" applyFill="1" applyBorder="1" applyAlignment="1" applyProtection="1">
      <alignment horizontal="center"/>
    </xf>
    <xf numFmtId="0" fontId="8" fillId="0" borderId="3" xfId="3" applyFont="1" applyBorder="1" applyAlignment="1">
      <alignment horizontal="center"/>
    </xf>
    <xf numFmtId="0" fontId="11" fillId="0" borderId="22" xfId="3" applyFont="1" applyBorder="1" applyAlignment="1">
      <alignment horizontal="center"/>
    </xf>
    <xf numFmtId="1" fontId="10" fillId="0" borderId="22" xfId="3" applyNumberFormat="1" applyFont="1" applyBorder="1" applyAlignment="1">
      <alignment horizontal="center"/>
    </xf>
    <xf numFmtId="164" fontId="10" fillId="0" borderId="22" xfId="3" applyNumberFormat="1" applyFont="1" applyBorder="1" applyAlignment="1">
      <alignment horizontal="center"/>
    </xf>
    <xf numFmtId="0" fontId="14" fillId="0" borderId="7" xfId="9" applyFont="1" applyFill="1" applyBorder="1" applyAlignment="1" applyProtection="1">
      <alignment horizontal="center" wrapText="1"/>
    </xf>
    <xf numFmtId="1" fontId="16" fillId="0" borderId="7" xfId="3" applyNumberFormat="1" applyFont="1" applyBorder="1" applyAlignment="1">
      <alignment horizontal="center" wrapText="1"/>
    </xf>
    <xf numFmtId="164" fontId="16" fillId="0" borderId="7" xfId="3" applyNumberFormat="1" applyFont="1" applyBorder="1" applyAlignment="1">
      <alignment horizontal="center" wrapText="1"/>
    </xf>
    <xf numFmtId="165" fontId="16" fillId="0" borderId="7" xfId="3" applyNumberFormat="1" applyFont="1" applyBorder="1" applyAlignment="1">
      <alignment horizontal="center" wrapText="1"/>
    </xf>
    <xf numFmtId="0" fontId="11" fillId="0" borderId="0" xfId="3" applyFont="1" applyAlignment="1">
      <alignment horizontal="center"/>
    </xf>
    <xf numFmtId="1" fontId="10" fillId="0" borderId="0" xfId="3" applyNumberFormat="1" applyFont="1" applyAlignment="1">
      <alignment horizontal="center"/>
    </xf>
    <xf numFmtId="166" fontId="10" fillId="0" borderId="0" xfId="3" applyNumberFormat="1" applyFont="1" applyAlignment="1">
      <alignment horizontal="center"/>
    </xf>
    <xf numFmtId="164" fontId="12" fillId="0" borderId="21" xfId="3" applyNumberFormat="1" applyFont="1" applyBorder="1" applyAlignment="1">
      <alignment horizontal="center"/>
    </xf>
    <xf numFmtId="0" fontId="29" fillId="0" borderId="50" xfId="9" applyFont="1" applyFill="1" applyBorder="1" applyAlignment="1" applyProtection="1">
      <alignment horizontal="center"/>
    </xf>
    <xf numFmtId="0" fontId="8" fillId="0" borderId="50" xfId="3" applyFont="1" applyBorder="1" applyAlignment="1">
      <alignment horizontal="center" wrapText="1"/>
    </xf>
    <xf numFmtId="1" fontId="10" fillId="0" borderId="50" xfId="3" applyNumberFormat="1" applyFont="1" applyBorder="1" applyAlignment="1">
      <alignment horizontal="center"/>
    </xf>
    <xf numFmtId="166" fontId="10" fillId="0" borderId="50" xfId="3" applyNumberFormat="1" applyFont="1" applyBorder="1" applyAlignment="1">
      <alignment horizontal="center"/>
    </xf>
    <xf numFmtId="164" fontId="10" fillId="0" borderId="53" xfId="3" applyNumberFormat="1" applyFont="1" applyBorder="1" applyAlignment="1">
      <alignment horizontal="center"/>
    </xf>
    <xf numFmtId="164" fontId="10" fillId="0" borderId="50" xfId="3" applyNumberFormat="1" applyFont="1" applyBorder="1" applyAlignment="1">
      <alignment horizontal="center"/>
    </xf>
    <xf numFmtId="164" fontId="10" fillId="0" borderId="51" xfId="3" applyNumberFormat="1" applyFont="1" applyBorder="1" applyAlignment="1">
      <alignment horizontal="center"/>
    </xf>
    <xf numFmtId="0" fontId="14" fillId="0" borderId="0" xfId="9" applyFont="1" applyFill="1" applyBorder="1" applyAlignment="1" applyProtection="1">
      <alignment horizontal="center" wrapText="1"/>
    </xf>
    <xf numFmtId="1" fontId="16" fillId="0" borderId="0" xfId="6" applyNumberFormat="1" applyFont="1" applyAlignment="1">
      <alignment horizontal="center" wrapText="1"/>
    </xf>
    <xf numFmtId="164" fontId="16" fillId="0" borderId="0" xfId="6" applyNumberFormat="1" applyFont="1" applyAlignment="1">
      <alignment horizontal="center" vertical="center"/>
    </xf>
    <xf numFmtId="1" fontId="20" fillId="0" borderId="7" xfId="3" applyNumberFormat="1" applyFont="1" applyBorder="1" applyAlignment="1">
      <alignment horizontal="center"/>
    </xf>
    <xf numFmtId="164" fontId="20" fillId="0" borderId="7" xfId="3" applyNumberFormat="1" applyFont="1" applyBorder="1" applyAlignment="1">
      <alignment horizontal="center"/>
    </xf>
    <xf numFmtId="165" fontId="20" fillId="0" borderId="7" xfId="3" applyNumberFormat="1" applyFont="1" applyBorder="1" applyAlignment="1">
      <alignment horizontal="center"/>
    </xf>
    <xf numFmtId="0" fontId="8" fillId="0" borderId="41" xfId="3" applyFont="1" applyBorder="1" applyAlignment="1">
      <alignment horizontal="center"/>
    </xf>
    <xf numFmtId="165" fontId="20" fillId="0" borderId="41" xfId="3" applyNumberFormat="1" applyFont="1" applyBorder="1" applyAlignment="1">
      <alignment horizontal="center"/>
    </xf>
    <xf numFmtId="164" fontId="20" fillId="0" borderId="41" xfId="3" applyNumberFormat="1" applyFont="1" applyBorder="1" applyAlignment="1">
      <alignment horizontal="center"/>
    </xf>
    <xf numFmtId="164" fontId="20" fillId="0" borderId="42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1" fontId="12" fillId="0" borderId="1" xfId="3" applyNumberFormat="1" applyFont="1" applyBorder="1" applyAlignment="1">
      <alignment horizontal="center"/>
    </xf>
    <xf numFmtId="1" fontId="17" fillId="0" borderId="1" xfId="3" applyNumberFormat="1" applyFont="1" applyBorder="1" applyAlignment="1">
      <alignment horizontal="center"/>
    </xf>
    <xf numFmtId="0" fontId="12" fillId="0" borderId="38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1" fontId="17" fillId="0" borderId="39" xfId="3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0" fontId="17" fillId="0" borderId="7" xfId="0" applyFont="1" applyBorder="1"/>
    <xf numFmtId="164" fontId="17" fillId="0" borderId="3" xfId="0" applyNumberFormat="1" applyFont="1" applyBorder="1" applyAlignment="1">
      <alignment horizontal="center" vertical="center"/>
    </xf>
    <xf numFmtId="0" fontId="17" fillId="0" borderId="33" xfId="0" applyFont="1" applyBorder="1"/>
    <xf numFmtId="164" fontId="17" fillId="0" borderId="7" xfId="0" applyNumberFormat="1" applyFont="1" applyBorder="1" applyAlignment="1">
      <alignment horizontal="center"/>
    </xf>
    <xf numFmtId="0" fontId="17" fillId="0" borderId="1" xfId="0" applyFont="1" applyBorder="1"/>
    <xf numFmtId="0" fontId="12" fillId="0" borderId="0" xfId="3" applyFont="1" applyAlignment="1">
      <alignment horizontal="center"/>
    </xf>
    <xf numFmtId="1" fontId="12" fillId="0" borderId="0" xfId="3" applyNumberFormat="1" applyFont="1" applyAlignment="1">
      <alignment horizontal="center"/>
    </xf>
    <xf numFmtId="164" fontId="12" fillId="0" borderId="0" xfId="3" applyNumberFormat="1" applyFont="1" applyAlignment="1">
      <alignment horizontal="center" vertical="center"/>
    </xf>
    <xf numFmtId="164" fontId="12" fillId="0" borderId="0" xfId="3" applyNumberFormat="1" applyFont="1" applyAlignment="1">
      <alignment horizontal="center"/>
    </xf>
    <xf numFmtId="0" fontId="43" fillId="0" borderId="7" xfId="9" applyFont="1" applyFill="1" applyBorder="1" applyAlignment="1" applyProtection="1">
      <alignment horizontal="center"/>
    </xf>
    <xf numFmtId="164" fontId="17" fillId="0" borderId="1" xfId="0" applyNumberFormat="1" applyFont="1" applyBorder="1" applyAlignment="1">
      <alignment horizontal="center"/>
    </xf>
    <xf numFmtId="0" fontId="22" fillId="0" borderId="7" xfId="3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" fontId="16" fillId="0" borderId="7" xfId="6" applyNumberFormat="1" applyFont="1" applyBorder="1" applyAlignment="1">
      <alignment horizontal="center"/>
    </xf>
    <xf numFmtId="164" fontId="16" fillId="0" borderId="33" xfId="6" applyNumberFormat="1" applyFont="1" applyBorder="1" applyAlignment="1">
      <alignment horizontal="center"/>
    </xf>
    <xf numFmtId="164" fontId="22" fillId="0" borderId="33" xfId="6" applyNumberFormat="1" applyFont="1" applyBorder="1" applyAlignment="1">
      <alignment horizontal="center"/>
    </xf>
    <xf numFmtId="0" fontId="15" fillId="0" borderId="0" xfId="6" applyFont="1" applyAlignment="1">
      <alignment horizontal="center"/>
    </xf>
    <xf numFmtId="1" fontId="20" fillId="0" borderId="0" xfId="6" applyNumberFormat="1" applyFont="1" applyAlignment="1">
      <alignment horizontal="center"/>
    </xf>
    <xf numFmtId="164" fontId="20" fillId="0" borderId="0" xfId="6" applyNumberFormat="1" applyFont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164" fontId="20" fillId="0" borderId="12" xfId="6" applyNumberFormat="1" applyFont="1" applyBorder="1" applyAlignment="1">
      <alignment horizontal="center" vertical="center"/>
    </xf>
    <xf numFmtId="164" fontId="17" fillId="0" borderId="1" xfId="3" applyNumberFormat="1" applyFont="1" applyBorder="1" applyAlignment="1">
      <alignment horizontal="center"/>
    </xf>
    <xf numFmtId="164" fontId="12" fillId="0" borderId="36" xfId="3" applyNumberFormat="1" applyFont="1" applyBorder="1" applyAlignment="1">
      <alignment horizontal="center"/>
    </xf>
    <xf numFmtId="164" fontId="12" fillId="0" borderId="37" xfId="3" applyNumberFormat="1" applyFont="1" applyBorder="1" applyAlignment="1">
      <alignment horizontal="center"/>
    </xf>
    <xf numFmtId="0" fontId="12" fillId="0" borderId="48" xfId="3" applyFont="1" applyBorder="1" applyAlignment="1">
      <alignment horizontal="center"/>
    </xf>
    <xf numFmtId="0" fontId="17" fillId="0" borderId="48" xfId="3" applyFont="1" applyBorder="1" applyAlignment="1">
      <alignment horizontal="center"/>
    </xf>
    <xf numFmtId="0" fontId="17" fillId="0" borderId="7" xfId="3" applyFont="1" applyBorder="1" applyAlignment="1">
      <alignment horizontal="center"/>
    </xf>
    <xf numFmtId="164" fontId="12" fillId="0" borderId="42" xfId="3" applyNumberFormat="1" applyFont="1" applyBorder="1" applyAlignment="1">
      <alignment horizontal="center"/>
    </xf>
    <xf numFmtId="164" fontId="12" fillId="0" borderId="1" xfId="3" applyNumberFormat="1" applyFont="1" applyBorder="1" applyAlignment="1">
      <alignment horizontal="center"/>
    </xf>
    <xf numFmtId="164" fontId="20" fillId="0" borderId="55" xfId="6" applyNumberFormat="1" applyFont="1" applyBorder="1" applyAlignment="1">
      <alignment horizontal="center" vertical="center"/>
    </xf>
    <xf numFmtId="0" fontId="44" fillId="0" borderId="7" xfId="9" applyFont="1" applyFill="1" applyBorder="1" applyAlignment="1" applyProtection="1">
      <alignment horizontal="center"/>
    </xf>
    <xf numFmtId="1" fontId="20" fillId="0" borderId="7" xfId="6" applyNumberFormat="1" applyFont="1" applyBorder="1" applyAlignment="1">
      <alignment horizontal="center"/>
    </xf>
    <xf numFmtId="164" fontId="20" fillId="0" borderId="33" xfId="6" applyNumberFormat="1" applyFont="1" applyBorder="1" applyAlignment="1">
      <alignment horizontal="center"/>
    </xf>
    <xf numFmtId="164" fontId="20" fillId="0" borderId="56" xfId="6" applyNumberFormat="1" applyFont="1" applyBorder="1" applyAlignment="1">
      <alignment horizontal="center"/>
    </xf>
    <xf numFmtId="0" fontId="44" fillId="0" borderId="0" xfId="9" applyFont="1" applyFill="1" applyAlignment="1" applyProtection="1">
      <alignment horizontal="center"/>
    </xf>
    <xf numFmtId="164" fontId="12" fillId="0" borderId="40" xfId="3" applyNumberFormat="1" applyFont="1" applyBorder="1" applyAlignment="1">
      <alignment horizontal="center"/>
    </xf>
    <xf numFmtId="0" fontId="15" fillId="0" borderId="0" xfId="3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164" fontId="20" fillId="0" borderId="0" xfId="6" applyNumberFormat="1" applyFont="1" applyAlignment="1">
      <alignment horizontal="center" vertical="center"/>
    </xf>
    <xf numFmtId="0" fontId="14" fillId="0" borderId="7" xfId="9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14" borderId="5" xfId="3" applyFont="1" applyFill="1" applyBorder="1" applyAlignment="1">
      <alignment horizontal="center"/>
    </xf>
    <xf numFmtId="0" fontId="10" fillId="15" borderId="57" xfId="3" applyFont="1" applyFill="1" applyBorder="1" applyAlignment="1">
      <alignment horizontal="center"/>
    </xf>
    <xf numFmtId="0" fontId="10" fillId="12" borderId="10" xfId="3" applyFont="1" applyFill="1" applyBorder="1" applyAlignment="1">
      <alignment horizontal="center"/>
    </xf>
    <xf numFmtId="0" fontId="10" fillId="12" borderId="58" xfId="3" applyFont="1" applyFill="1" applyBorder="1" applyAlignment="1">
      <alignment horizontal="center"/>
    </xf>
    <xf numFmtId="0" fontId="4" fillId="0" borderId="5" xfId="0" applyFont="1" applyBorder="1"/>
    <xf numFmtId="0" fontId="48" fillId="0" borderId="0" xfId="9" applyFont="1" applyAlignment="1" applyProtection="1"/>
    <xf numFmtId="16" fontId="0" fillId="0" borderId="5" xfId="0" applyNumberFormat="1" applyBorder="1" applyAlignment="1">
      <alignment horizontal="center" vertical="center"/>
    </xf>
    <xf numFmtId="164" fontId="17" fillId="0" borderId="7" xfId="3" applyNumberFormat="1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 wrapText="1"/>
    </xf>
    <xf numFmtId="1" fontId="4" fillId="0" borderId="7" xfId="6" applyNumberFormat="1" applyFont="1" applyBorder="1" applyAlignment="1">
      <alignment horizontal="center" wrapText="1"/>
    </xf>
    <xf numFmtId="164" fontId="4" fillId="0" borderId="33" xfId="6" applyNumberFormat="1" applyFont="1" applyBorder="1" applyAlignment="1">
      <alignment horizontal="center" wrapText="1"/>
    </xf>
    <xf numFmtId="164" fontId="4" fillId="0" borderId="7" xfId="6" applyNumberFormat="1" applyFont="1" applyBorder="1" applyAlignment="1">
      <alignment horizontal="center" wrapText="1"/>
    </xf>
    <xf numFmtId="0" fontId="11" fillId="0" borderId="7" xfId="6" applyFont="1" applyBorder="1" applyAlignment="1">
      <alignment horizontal="center" wrapText="1"/>
    </xf>
    <xf numFmtId="1" fontId="10" fillId="0" borderId="7" xfId="6" applyNumberFormat="1" applyFont="1" applyBorder="1" applyAlignment="1">
      <alignment horizontal="center" wrapText="1"/>
    </xf>
    <xf numFmtId="164" fontId="10" fillId="0" borderId="7" xfId="6" applyNumberFormat="1" applyFont="1" applyBorder="1" applyAlignment="1">
      <alignment horizontal="center" wrapText="1"/>
    </xf>
    <xf numFmtId="0" fontId="4" fillId="0" borderId="0" xfId="6" applyFont="1" applyAlignment="1">
      <alignment horizontal="center" vertical="center" wrapText="1"/>
    </xf>
    <xf numFmtId="1" fontId="17" fillId="0" borderId="0" xfId="3" applyNumberFormat="1" applyFont="1" applyAlignment="1">
      <alignment horizontal="center"/>
    </xf>
    <xf numFmtId="164" fontId="17" fillId="0" borderId="0" xfId="3" applyNumberFormat="1" applyFont="1" applyAlignment="1">
      <alignment horizontal="center"/>
    </xf>
    <xf numFmtId="1" fontId="5" fillId="7" borderId="5" xfId="3" applyNumberFormat="1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top"/>
    </xf>
    <xf numFmtId="0" fontId="6" fillId="9" borderId="5" xfId="3" applyFont="1" applyFill="1" applyBorder="1" applyAlignment="1">
      <alignment horizontal="center" readingOrder="1"/>
    </xf>
    <xf numFmtId="0" fontId="49" fillId="3" borderId="5" xfId="4" applyFont="1" applyFill="1" applyBorder="1" applyAlignment="1" applyProtection="1">
      <alignment horizontal="center"/>
    </xf>
    <xf numFmtId="0" fontId="50" fillId="4" borderId="5" xfId="3" applyFont="1" applyFill="1" applyBorder="1" applyAlignment="1">
      <alignment horizontal="center" vertical="center" readingOrder="1"/>
    </xf>
    <xf numFmtId="0" fontId="51" fillId="0" borderId="5" xfId="0" applyFont="1" applyBorder="1" applyAlignment="1">
      <alignment horizontal="center"/>
    </xf>
    <xf numFmtId="0" fontId="5" fillId="2" borderId="60" xfId="17" applyFont="1" applyFill="1" applyBorder="1" applyAlignment="1">
      <alignment horizontal="center"/>
    </xf>
    <xf numFmtId="0" fontId="18" fillId="2" borderId="5" xfId="17" applyFont="1" applyFill="1" applyBorder="1" applyAlignment="1">
      <alignment horizontal="center" vertical="center" wrapText="1"/>
    </xf>
    <xf numFmtId="0" fontId="5" fillId="2" borderId="5" xfId="17" applyFont="1" applyFill="1" applyBorder="1" applyAlignment="1">
      <alignment horizontal="center" vertical="center" wrapText="1"/>
    </xf>
    <xf numFmtId="0" fontId="5" fillId="2" borderId="5" xfId="17" applyFont="1" applyFill="1" applyBorder="1" applyAlignment="1">
      <alignment horizontal="center" vertical="center"/>
    </xf>
    <xf numFmtId="0" fontId="4" fillId="0" borderId="5" xfId="17" applyFont="1" applyBorder="1" applyAlignment="1">
      <alignment horizontal="center"/>
    </xf>
    <xf numFmtId="0" fontId="17" fillId="0" borderId="5" xfId="18" applyFont="1" applyFill="1" applyBorder="1" applyAlignment="1" applyProtection="1">
      <alignment horizontal="center" vertical="center"/>
    </xf>
    <xf numFmtId="0" fontId="17" fillId="0" borderId="5" xfId="18" applyNumberFormat="1" applyFont="1" applyFill="1" applyBorder="1" applyAlignment="1" applyProtection="1">
      <alignment horizontal="center" vertical="center"/>
    </xf>
    <xf numFmtId="1" fontId="17" fillId="4" borderId="5" xfId="17" applyNumberFormat="1" applyFont="1" applyFill="1" applyBorder="1" applyAlignment="1">
      <alignment horizontal="center" vertical="center"/>
    </xf>
    <xf numFmtId="0" fontId="22" fillId="0" borderId="7" xfId="17" applyFont="1" applyBorder="1" applyAlignment="1">
      <alignment horizontal="center" vertical="center" wrapText="1"/>
    </xf>
    <xf numFmtId="0" fontId="8" fillId="0" borderId="7" xfId="17" applyFont="1" applyBorder="1" applyAlignment="1">
      <alignment horizontal="center"/>
    </xf>
    <xf numFmtId="0" fontId="16" fillId="0" borderId="7" xfId="17" applyFont="1" applyBorder="1" applyAlignment="1">
      <alignment horizontal="center"/>
    </xf>
    <xf numFmtId="164" fontId="16" fillId="0" borderId="7" xfId="17" applyNumberFormat="1" applyFont="1" applyBorder="1" applyAlignment="1">
      <alignment horizontal="center"/>
    </xf>
    <xf numFmtId="0" fontId="5" fillId="2" borderId="6" xfId="3" applyFont="1" applyFill="1" applyBorder="1" applyAlignment="1">
      <alignment horizontal="left" vertical="center" wrapText="1"/>
    </xf>
    <xf numFmtId="0" fontId="5" fillId="2" borderId="25" xfId="3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left" vertical="center" wrapText="1"/>
    </xf>
    <xf numFmtId="0" fontId="25" fillId="4" borderId="0" xfId="1" applyFont="1" applyFill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2" borderId="6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13" fillId="0" borderId="0" xfId="9" applyAlignment="1" applyProtection="1">
      <alignment horizontal="center"/>
    </xf>
    <xf numFmtId="0" fontId="11" fillId="0" borderId="3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23" fillId="0" borderId="26" xfId="6" applyFont="1" applyBorder="1" applyAlignment="1">
      <alignment horizontal="center" vertical="center"/>
    </xf>
    <xf numFmtId="0" fontId="23" fillId="0" borderId="27" xfId="6" applyFont="1" applyBorder="1" applyAlignment="1">
      <alignment horizontal="center" vertical="center"/>
    </xf>
    <xf numFmtId="0" fontId="23" fillId="0" borderId="32" xfId="6" applyFont="1" applyBorder="1" applyAlignment="1">
      <alignment horizontal="center" vertical="center"/>
    </xf>
    <xf numFmtId="0" fontId="11" fillId="0" borderId="3" xfId="6" applyFont="1" applyBorder="1" applyAlignment="1">
      <alignment horizontal="center" wrapText="1"/>
    </xf>
    <xf numFmtId="0" fontId="11" fillId="0" borderId="2" xfId="6" applyFont="1" applyBorder="1" applyAlignment="1">
      <alignment horizontal="center" wrapText="1"/>
    </xf>
    <xf numFmtId="0" fontId="11" fillId="0" borderId="1" xfId="6" applyFont="1" applyBorder="1" applyAlignment="1">
      <alignment horizontal="center" wrapText="1"/>
    </xf>
    <xf numFmtId="0" fontId="11" fillId="0" borderId="3" xfId="3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0" fontId="13" fillId="0" borderId="0" xfId="9" applyFill="1" applyAlignment="1" applyProtection="1">
      <alignment horizontal="center"/>
    </xf>
    <xf numFmtId="0" fontId="11" fillId="0" borderId="13" xfId="6" applyFont="1" applyBorder="1" applyAlignment="1">
      <alignment horizontal="center" vertical="center"/>
    </xf>
    <xf numFmtId="0" fontId="11" fillId="0" borderId="14" xfId="6" applyFont="1" applyBorder="1" applyAlignment="1">
      <alignment horizontal="center" vertical="center"/>
    </xf>
    <xf numFmtId="0" fontId="11" fillId="0" borderId="15" xfId="6" applyFont="1" applyBorder="1" applyAlignment="1">
      <alignment horizontal="center" vertical="center"/>
    </xf>
    <xf numFmtId="0" fontId="23" fillId="0" borderId="28" xfId="6" applyFont="1" applyBorder="1" applyAlignment="1">
      <alignment horizontal="center" vertical="center"/>
    </xf>
    <xf numFmtId="0" fontId="11" fillId="0" borderId="36" xfId="3" applyFont="1" applyBorder="1" applyAlignment="1">
      <alignment horizontal="center"/>
    </xf>
    <xf numFmtId="0" fontId="11" fillId="0" borderId="16" xfId="3" applyFont="1" applyBorder="1" applyAlignment="1">
      <alignment horizontal="center"/>
    </xf>
    <xf numFmtId="0" fontId="11" fillId="0" borderId="37" xfId="3" applyFont="1" applyBorder="1" applyAlignment="1">
      <alignment horizontal="center"/>
    </xf>
    <xf numFmtId="0" fontId="23" fillId="0" borderId="3" xfId="6" applyFont="1" applyBorder="1" applyAlignment="1">
      <alignment horizontal="center"/>
    </xf>
    <xf numFmtId="0" fontId="23" fillId="0" borderId="2" xfId="6" applyFont="1" applyBorder="1" applyAlignment="1">
      <alignment horizontal="center"/>
    </xf>
    <xf numFmtId="0" fontId="23" fillId="0" borderId="1" xfId="6" applyFont="1" applyBorder="1" applyAlignment="1">
      <alignment horizontal="center"/>
    </xf>
    <xf numFmtId="0" fontId="23" fillId="0" borderId="3" xfId="3" applyFont="1" applyBorder="1" applyAlignment="1">
      <alignment horizontal="center"/>
    </xf>
    <xf numFmtId="0" fontId="23" fillId="0" borderId="1" xfId="3" applyFont="1" applyBorder="1" applyAlignment="1">
      <alignment horizontal="center"/>
    </xf>
    <xf numFmtId="0" fontId="11" fillId="0" borderId="45" xfId="3" applyFont="1" applyBorder="1" applyAlignment="1">
      <alignment horizontal="center"/>
    </xf>
    <xf numFmtId="0" fontId="11" fillId="0" borderId="46" xfId="3" applyFont="1" applyBorder="1" applyAlignment="1">
      <alignment horizontal="center"/>
    </xf>
    <xf numFmtId="0" fontId="11" fillId="0" borderId="47" xfId="3" applyFont="1" applyBorder="1" applyAlignment="1">
      <alignment horizontal="center"/>
    </xf>
    <xf numFmtId="0" fontId="23" fillId="0" borderId="13" xfId="6" applyFont="1" applyBorder="1" applyAlignment="1">
      <alignment horizontal="center"/>
    </xf>
    <xf numFmtId="0" fontId="23" fillId="0" borderId="14" xfId="6" applyFont="1" applyBorder="1" applyAlignment="1">
      <alignment horizontal="center"/>
    </xf>
    <xf numFmtId="0" fontId="23" fillId="0" borderId="15" xfId="6" applyFont="1" applyBorder="1" applyAlignment="1">
      <alignment horizontal="center"/>
    </xf>
  </cellXfs>
  <cellStyles count="19">
    <cellStyle name="Гиперссылка" xfId="9" builtinId="8"/>
    <cellStyle name="Гиперссылка 2" xfId="10" xr:uid="{00000000-0005-0000-0000-000001000000}"/>
    <cellStyle name="Гиперссылка 2 2" xfId="11" xr:uid="{00000000-0005-0000-0000-000002000000}"/>
    <cellStyle name="Гиперссылка 3" xfId="12" xr:uid="{00000000-0005-0000-0000-000003000000}"/>
    <cellStyle name="Денежный 2" xfId="7" xr:uid="{00000000-0005-0000-0000-000004000000}"/>
    <cellStyle name="Обычный" xfId="0" builtinId="0"/>
    <cellStyle name="Обычный 2" xfId="3" xr:uid="{00000000-0005-0000-0000-000006000000}"/>
    <cellStyle name="Обычный 2 10" xfId="17" xr:uid="{FA744AFA-860B-4E1E-99AB-C74294388C26}"/>
    <cellStyle name="Обычный 2 2" xfId="4" xr:uid="{00000000-0005-0000-0000-000007000000}"/>
    <cellStyle name="Обычный 2 2 10" xfId="18" xr:uid="{75EC54C3-48DD-486C-9F40-A8EC7BB53E73}"/>
    <cellStyle name="Обычный 2 2 2" xfId="13" xr:uid="{00000000-0005-0000-0000-000008000000}"/>
    <cellStyle name="Обычный 2 3" xfId="6" xr:uid="{00000000-0005-0000-0000-000009000000}"/>
    <cellStyle name="Обычный 2 4" xfId="14" xr:uid="{00000000-0005-0000-0000-00000A000000}"/>
    <cellStyle name="Обычный 2 8" xfId="8" xr:uid="{00000000-0005-0000-0000-00000B000000}"/>
    <cellStyle name="Обычный 3" xfId="5" xr:uid="{00000000-0005-0000-0000-00000C000000}"/>
    <cellStyle name="Обычный 4" xfId="1" xr:uid="{00000000-0005-0000-0000-00000D000000}"/>
    <cellStyle name="Обычный 5" xfId="15" xr:uid="{00000000-0005-0000-0000-00000E000000}"/>
    <cellStyle name="Обычный 6" xfId="16" xr:uid="{00000000-0005-0000-0000-00000F000000}"/>
    <cellStyle name="Пояснение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8</xdr:row>
      <xdr:rowOff>38100</xdr:rowOff>
    </xdr:to>
    <xdr:sp macro="" textlink="">
      <xdr:nvSpPr>
        <xdr:cNvPr id="3" name="AutoShape 2" descr="ФОТО_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148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5</xdr:row>
      <xdr:rowOff>304800</xdr:rowOff>
    </xdr:to>
    <xdr:sp macro="" textlink="">
      <xdr:nvSpPr>
        <xdr:cNvPr id="4" name="AutoShape 3" descr="ФОТО_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9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304800</xdr:colOff>
      <xdr:row>10</xdr:row>
      <xdr:rowOff>38100</xdr:rowOff>
    </xdr:to>
    <xdr:sp macro="" textlink="">
      <xdr:nvSpPr>
        <xdr:cNvPr id="5" name="AutoShape 4" descr="ФОТО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201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85725</xdr:colOff>
      <xdr:row>4</xdr:row>
      <xdr:rowOff>171450</xdr:rowOff>
    </xdr:from>
    <xdr:to>
      <xdr:col>23</xdr:col>
      <xdr:colOff>304800</xdr:colOff>
      <xdr:row>27</xdr:row>
      <xdr:rowOff>179614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627215A-7FFA-44FD-9EE9-5E71531A6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942975"/>
          <a:ext cx="7772400" cy="61994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18</xdr:col>
      <xdr:colOff>25400</xdr:colOff>
      <xdr:row>39</xdr:row>
      <xdr:rowOff>49530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52611F-AAA9-3D9A-2314-76738BDB0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184150"/>
          <a:ext cx="6438900" cy="77266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21</xdr:col>
      <xdr:colOff>6350</xdr:colOff>
      <xdr:row>46</xdr:row>
      <xdr:rowOff>98819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01817C7-0C61-2A0D-46C1-BF7D2C45E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215900"/>
          <a:ext cx="8343900" cy="86713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1</xdr:row>
      <xdr:rowOff>1</xdr:rowOff>
    </xdr:from>
    <xdr:to>
      <xdr:col>22</xdr:col>
      <xdr:colOff>15991</xdr:colOff>
      <xdr:row>45</xdr:row>
      <xdr:rowOff>12701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3C12012-0580-D311-4875-8687C4F25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3901" y="190501"/>
          <a:ext cx="8994890" cy="8763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</xdr:rowOff>
    </xdr:from>
    <xdr:to>
      <xdr:col>20</xdr:col>
      <xdr:colOff>10147</xdr:colOff>
      <xdr:row>45</xdr:row>
      <xdr:rowOff>133351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7DBD34B-64CD-6FE9-3460-2D65911F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3900" y="190501"/>
          <a:ext cx="7706347" cy="8648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6351</xdr:colOff>
      <xdr:row>0</xdr:row>
      <xdr:rowOff>44450</xdr:rowOff>
    </xdr:from>
    <xdr:to>
      <xdr:col>18</xdr:col>
      <xdr:colOff>6351</xdr:colOff>
      <xdr:row>31</xdr:row>
      <xdr:rowOff>177944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79F409F-3F1F-0387-916A-22DB12442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1" y="44450"/>
          <a:ext cx="6096000" cy="593739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1</xdr:row>
      <xdr:rowOff>0</xdr:rowOff>
    </xdr:from>
    <xdr:to>
      <xdr:col>20</xdr:col>
      <xdr:colOff>57151</xdr:colOff>
      <xdr:row>39</xdr:row>
      <xdr:rowOff>90893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C7D4144-E0DE-6532-F3A7-9DFB8BFEE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1" y="215900"/>
          <a:ext cx="7753350" cy="729179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1</xdr:row>
      <xdr:rowOff>1</xdr:rowOff>
    </xdr:from>
    <xdr:to>
      <xdr:col>19</xdr:col>
      <xdr:colOff>6351</xdr:colOff>
      <xdr:row>37</xdr:row>
      <xdr:rowOff>170969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291DC89-E337-B660-1E71-F5B47F805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1" y="190501"/>
          <a:ext cx="6781800" cy="715596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</xdr:rowOff>
    </xdr:from>
    <xdr:to>
      <xdr:col>18</xdr:col>
      <xdr:colOff>165100</xdr:colOff>
      <xdr:row>40</xdr:row>
      <xdr:rowOff>17943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109AD2C-CFF6-28F0-695B-CB33E6FD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600" y="190501"/>
          <a:ext cx="7219950" cy="76760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1</xdr:row>
      <xdr:rowOff>1</xdr:rowOff>
    </xdr:from>
    <xdr:to>
      <xdr:col>20</xdr:col>
      <xdr:colOff>6351</xdr:colOff>
      <xdr:row>42</xdr:row>
      <xdr:rowOff>64863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62A13A2-EF13-096C-2921-A1EB5DE87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7251" y="215901"/>
          <a:ext cx="7702550" cy="789441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</xdr:rowOff>
    </xdr:from>
    <xdr:to>
      <xdr:col>17</xdr:col>
      <xdr:colOff>6350</xdr:colOff>
      <xdr:row>35</xdr:row>
      <xdr:rowOff>132883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4F41273-4E25-A39D-C339-9A58613B1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8950" y="190501"/>
          <a:ext cx="5778500" cy="6419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14</xdr:col>
      <xdr:colOff>208221</xdr:colOff>
      <xdr:row>36</xdr:row>
      <xdr:rowOff>146050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57078EB-E903-472C-BB65-C102C7631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3300" y="0"/>
          <a:ext cx="5485071" cy="7188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</xdr:rowOff>
    </xdr:from>
    <xdr:to>
      <xdr:col>15</xdr:col>
      <xdr:colOff>622300</xdr:colOff>
      <xdr:row>32</xdr:row>
      <xdr:rowOff>49727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43CF746-8D31-8C0A-6CDF-0E0B9A86A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8950" y="190501"/>
          <a:ext cx="5111750" cy="57837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17</xdr:col>
      <xdr:colOff>42608</xdr:colOff>
      <xdr:row>35</xdr:row>
      <xdr:rowOff>69850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5D114C-CA2E-006C-7F6D-121E1A1F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3250" y="247650"/>
          <a:ext cx="5586158" cy="64452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16</xdr:col>
      <xdr:colOff>19050</xdr:colOff>
      <xdr:row>29</xdr:row>
      <xdr:rowOff>175465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C25E21F-B332-3E0B-F239-9B239AE35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8950" y="190500"/>
          <a:ext cx="5149850" cy="552851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12700</xdr:colOff>
      <xdr:row>29</xdr:row>
      <xdr:rowOff>12933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83974DD-13D2-BD98-300A-FA232A47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8950" y="190500"/>
          <a:ext cx="4502150" cy="51945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6351</xdr:colOff>
      <xdr:row>0</xdr:row>
      <xdr:rowOff>184151</xdr:rowOff>
    </xdr:from>
    <xdr:to>
      <xdr:col>22</xdr:col>
      <xdr:colOff>1</xdr:colOff>
      <xdr:row>37</xdr:row>
      <xdr:rowOff>162681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4779840-B722-A80C-A652-0A9397897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1" y="184151"/>
          <a:ext cx="8616950" cy="74651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21</xdr:col>
      <xdr:colOff>6350</xdr:colOff>
      <xdr:row>49</xdr:row>
      <xdr:rowOff>12113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DF9B8BE-B22F-1DFE-2D53-16D44B06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3250" y="190500"/>
          <a:ext cx="8343900" cy="89592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</xdr:rowOff>
    </xdr:from>
    <xdr:to>
      <xdr:col>20</xdr:col>
      <xdr:colOff>19050</xdr:colOff>
      <xdr:row>41</xdr:row>
      <xdr:rowOff>78233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63A7A4B-E868-D165-93AD-977FE1F89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8650" y="190501"/>
          <a:ext cx="7715250" cy="7755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</xdr:rowOff>
    </xdr:from>
    <xdr:to>
      <xdr:col>23</xdr:col>
      <xdr:colOff>58775</xdr:colOff>
      <xdr:row>45</xdr:row>
      <xdr:rowOff>76201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6068C18-B9F2-6365-B435-31C6169F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5600" y="190501"/>
          <a:ext cx="9298025" cy="8451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1</xdr:row>
      <xdr:rowOff>1</xdr:rowOff>
    </xdr:from>
    <xdr:to>
      <xdr:col>21</xdr:col>
      <xdr:colOff>1</xdr:colOff>
      <xdr:row>50</xdr:row>
      <xdr:rowOff>169379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CB68B62-11FF-A4E8-0CAE-9C1F35991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5401" y="190501"/>
          <a:ext cx="8337550" cy="9478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615949</xdr:colOff>
      <xdr:row>1</xdr:row>
      <xdr:rowOff>0</xdr:rowOff>
    </xdr:from>
    <xdr:to>
      <xdr:col>22</xdr:col>
      <xdr:colOff>614774</xdr:colOff>
      <xdr:row>49</xdr:row>
      <xdr:rowOff>120650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E11E7-34C5-DDD0-9ABC-9352F7E1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7249" y="190500"/>
          <a:ext cx="9238075" cy="9582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</xdr:rowOff>
    </xdr:from>
    <xdr:to>
      <xdr:col>19</xdr:col>
      <xdr:colOff>28575</xdr:colOff>
      <xdr:row>38</xdr:row>
      <xdr:rowOff>151675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549B906-D147-F69C-887C-5B4A14838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0" y="190501"/>
          <a:ext cx="7080250" cy="7149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3:Y37"/>
  <sheetViews>
    <sheetView showGridLines="0" tabSelected="1" zoomScaleNormal="100" workbookViewId="0">
      <selection activeCell="C9" sqref="C9"/>
    </sheetView>
  </sheetViews>
  <sheetFormatPr defaultColWidth="8.81640625" defaultRowHeight="14.5" x14ac:dyDescent="0.35"/>
  <cols>
    <col min="1" max="1" width="31.81640625" style="239" customWidth="1"/>
    <col min="2" max="5" width="8.7265625" style="239" customWidth="1"/>
    <col min="6" max="6" width="12" style="239" customWidth="1"/>
    <col min="7" max="7" width="19" style="239" customWidth="1"/>
    <col min="8" max="1025" width="8.7265625" style="239" customWidth="1"/>
    <col min="1026" max="16384" width="8.81640625" style="239"/>
  </cols>
  <sheetData>
    <row r="3" spans="1:25" ht="15.5" x14ac:dyDescent="0.35">
      <c r="A3" s="238"/>
      <c r="B3" s="238"/>
      <c r="C3" s="238"/>
      <c r="D3" s="238"/>
      <c r="E3" s="238"/>
      <c r="F3" s="238"/>
      <c r="G3" s="238"/>
      <c r="H3" s="238"/>
      <c r="I3" s="238"/>
      <c r="J3" s="563"/>
      <c r="K3" s="563"/>
      <c r="L3" s="563"/>
      <c r="M3" s="563"/>
      <c r="N3" s="563"/>
      <c r="O3" s="563"/>
      <c r="P3" s="238"/>
      <c r="Q3" s="238"/>
      <c r="R3" s="238"/>
      <c r="S3" s="238"/>
      <c r="T3" s="238"/>
      <c r="U3" s="238"/>
      <c r="V3" s="238"/>
      <c r="W3" s="238"/>
      <c r="X3" s="238"/>
      <c r="Y3" s="238"/>
    </row>
    <row r="5" spans="1:25" ht="15" thickBot="1" x14ac:dyDescent="0.4">
      <c r="A5" s="240"/>
      <c r="B5" s="240"/>
      <c r="C5" s="240"/>
      <c r="D5" s="240"/>
      <c r="E5" s="240"/>
      <c r="F5" s="240"/>
    </row>
    <row r="6" spans="1:25" ht="29" thickTop="1" thickBot="1" x14ac:dyDescent="0.4">
      <c r="A6" s="103" t="s">
        <v>1024</v>
      </c>
      <c r="B6" s="103"/>
      <c r="C6" s="103"/>
      <c r="D6" s="103"/>
      <c r="E6" s="103"/>
      <c r="F6" s="103"/>
      <c r="G6" s="103" t="s">
        <v>1025</v>
      </c>
    </row>
    <row r="7" spans="1:25" ht="21.5" customHeight="1" thickBot="1" x14ac:dyDescent="0.4">
      <c r="A7" s="164" t="s">
        <v>1999</v>
      </c>
      <c r="B7" s="55"/>
      <c r="C7" s="123"/>
      <c r="D7" s="55"/>
      <c r="E7" s="55"/>
      <c r="F7" s="132"/>
      <c r="G7" s="55">
        <v>100</v>
      </c>
    </row>
    <row r="8" spans="1:25" ht="21" customHeight="1" thickBot="1" x14ac:dyDescent="0.4">
      <c r="A8" s="164" t="s">
        <v>1026</v>
      </c>
      <c r="B8" s="55"/>
      <c r="C8" s="123"/>
      <c r="D8" s="55"/>
      <c r="E8" s="55"/>
      <c r="F8" s="132"/>
      <c r="G8" s="55">
        <f>'Красносельский район'!B37</f>
        <v>1162</v>
      </c>
      <c r="H8" s="241"/>
      <c r="I8" s="241"/>
      <c r="J8" s="241"/>
    </row>
    <row r="9" spans="1:25" ht="21" customHeight="1" thickBot="1" x14ac:dyDescent="0.4">
      <c r="A9" s="164" t="s">
        <v>1027</v>
      </c>
      <c r="B9" s="55"/>
      <c r="C9" s="123"/>
      <c r="D9" s="55"/>
      <c r="E9" s="55"/>
      <c r="F9" s="132"/>
      <c r="G9" s="55">
        <f>'Кировский район'!B19</f>
        <v>1125</v>
      </c>
      <c r="H9" s="241"/>
      <c r="I9" s="241"/>
      <c r="J9" s="241"/>
    </row>
    <row r="10" spans="1:25" ht="21" customHeight="1" thickBot="1" x14ac:dyDescent="0.4">
      <c r="A10" s="164" t="s">
        <v>1028</v>
      </c>
      <c r="B10" s="55"/>
      <c r="C10" s="123"/>
      <c r="D10" s="55"/>
      <c r="E10" s="55"/>
      <c r="F10" s="132"/>
      <c r="G10" s="55">
        <f>'Фрунзенский район'!B30</f>
        <v>1036</v>
      </c>
      <c r="H10" s="241"/>
      <c r="I10" s="241"/>
      <c r="J10" s="241"/>
    </row>
    <row r="11" spans="1:25" ht="21" customHeight="1" thickBot="1" x14ac:dyDescent="0.4">
      <c r="A11" s="164" t="s">
        <v>1029</v>
      </c>
      <c r="B11" s="55"/>
      <c r="C11" s="123"/>
      <c r="D11" s="55"/>
      <c r="E11" s="55"/>
      <c r="F11" s="132"/>
      <c r="G11" s="55">
        <f>'Приморский район'!B89</f>
        <v>722</v>
      </c>
      <c r="H11" s="241"/>
      <c r="I11" s="241"/>
      <c r="J11" s="241"/>
    </row>
    <row r="12" spans="1:25" ht="21" customHeight="1" thickBot="1" x14ac:dyDescent="0.4">
      <c r="A12" s="164" t="s">
        <v>1030</v>
      </c>
      <c r="B12" s="55"/>
      <c r="C12" s="123"/>
      <c r="D12" s="55"/>
      <c r="E12" s="55"/>
      <c r="F12" s="132"/>
      <c r="G12" s="55">
        <f>'Калининский район'!B69</f>
        <v>965</v>
      </c>
      <c r="H12" s="241"/>
      <c r="I12" s="241"/>
      <c r="J12" s="241"/>
    </row>
    <row r="13" spans="1:25" ht="21" customHeight="1" thickBot="1" x14ac:dyDescent="0.4">
      <c r="A13" s="164" t="s">
        <v>1031</v>
      </c>
      <c r="B13" s="55"/>
      <c r="C13" s="123"/>
      <c r="D13" s="55"/>
      <c r="E13" s="55"/>
      <c r="F13" s="132"/>
      <c r="G13" s="55">
        <f>'Выборгский район'!B63</f>
        <v>675</v>
      </c>
      <c r="H13" s="241"/>
      <c r="I13" s="241"/>
      <c r="J13" s="241"/>
    </row>
    <row r="14" spans="1:25" ht="21" customHeight="1" thickBot="1" x14ac:dyDescent="0.4">
      <c r="A14" s="164" t="s">
        <v>1032</v>
      </c>
      <c r="B14" s="55"/>
      <c r="C14" s="123"/>
      <c r="D14" s="55"/>
      <c r="E14" s="55"/>
      <c r="F14" s="132"/>
      <c r="G14" s="55">
        <f>'Красногвардейский район'!B19</f>
        <v>218</v>
      </c>
      <c r="H14" s="241"/>
      <c r="I14" s="242"/>
      <c r="J14" s="242"/>
      <c r="K14" s="242"/>
      <c r="L14" s="241"/>
      <c r="M14" s="241"/>
      <c r="N14" s="241"/>
      <c r="O14" s="241"/>
      <c r="P14" s="241"/>
      <c r="Q14" s="241"/>
      <c r="R14" s="241"/>
      <c r="S14" s="241"/>
    </row>
    <row r="15" spans="1:25" ht="21" customHeight="1" thickBot="1" x14ac:dyDescent="0.4">
      <c r="A15" s="164" t="s">
        <v>1033</v>
      </c>
      <c r="B15" s="55"/>
      <c r="C15" s="123"/>
      <c r="D15" s="55"/>
      <c r="E15" s="55"/>
      <c r="F15" s="132"/>
      <c r="G15" s="55">
        <f>'Московский район'!B65</f>
        <v>766</v>
      </c>
      <c r="H15" s="241"/>
      <c r="I15" s="242"/>
      <c r="J15" s="242"/>
      <c r="K15" s="242"/>
      <c r="L15" s="243"/>
      <c r="M15" s="241"/>
      <c r="N15" s="241"/>
      <c r="O15" s="241"/>
      <c r="P15" s="241"/>
      <c r="Q15" s="241"/>
      <c r="R15" s="241"/>
      <c r="S15" s="241"/>
    </row>
    <row r="16" spans="1:25" ht="21" customHeight="1" thickBot="1" x14ac:dyDescent="0.4">
      <c r="A16" s="164" t="s">
        <v>1034</v>
      </c>
      <c r="B16" s="55"/>
      <c r="C16" s="123"/>
      <c r="D16" s="55"/>
      <c r="E16" s="55"/>
      <c r="F16" s="132"/>
      <c r="G16" s="55">
        <f>'Невский район'!B28</f>
        <v>642</v>
      </c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</row>
    <row r="17" spans="1:25" ht="21" customHeight="1" thickBot="1" x14ac:dyDescent="0.4">
      <c r="A17" s="164" t="s">
        <v>1044</v>
      </c>
      <c r="B17" s="55"/>
      <c r="C17" s="123"/>
      <c r="D17" s="55"/>
      <c r="E17" s="55"/>
      <c r="F17" s="132"/>
      <c r="G17" s="55">
        <f>'Адмиралтейский район'!B17</f>
        <v>113</v>
      </c>
      <c r="H17" s="241"/>
      <c r="I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</row>
    <row r="18" spans="1:25" ht="21" customHeight="1" thickBot="1" x14ac:dyDescent="0.4">
      <c r="A18" s="164" t="s">
        <v>1035</v>
      </c>
      <c r="B18" s="55"/>
      <c r="C18" s="123"/>
      <c r="D18" s="55"/>
      <c r="E18" s="55"/>
      <c r="F18" s="132"/>
      <c r="G18" s="55">
        <f>'Центральный район'!B31</f>
        <v>401</v>
      </c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</row>
    <row r="19" spans="1:25" ht="21" customHeight="1" thickBot="1" x14ac:dyDescent="0.4">
      <c r="A19" s="164" t="s">
        <v>1036</v>
      </c>
      <c r="B19" s="55"/>
      <c r="C19" s="123"/>
      <c r="D19" s="55"/>
      <c r="E19" s="55"/>
      <c r="F19" s="132"/>
      <c r="G19" s="55">
        <f>'Петроградский район'!B43</f>
        <v>214</v>
      </c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</row>
    <row r="20" spans="1:25" ht="21" customHeight="1" thickBot="1" x14ac:dyDescent="0.4">
      <c r="A20" s="164" t="s">
        <v>1037</v>
      </c>
      <c r="B20" s="55"/>
      <c r="C20" s="123"/>
      <c r="D20" s="55"/>
      <c r="E20" s="55"/>
      <c r="F20" s="132"/>
      <c r="G20" s="55">
        <f>'Василеостровский район'!B29</f>
        <v>344</v>
      </c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</row>
    <row r="21" spans="1:25" ht="21" customHeight="1" thickBot="1" x14ac:dyDescent="0.4">
      <c r="A21" s="164" t="s">
        <v>1833</v>
      </c>
      <c r="B21" s="55"/>
      <c r="C21" s="123"/>
      <c r="D21" s="55"/>
      <c r="E21" s="55"/>
      <c r="F21" s="132"/>
      <c r="G21" s="55">
        <f>'Ломоносовский район'!B9</f>
        <v>60</v>
      </c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</row>
    <row r="22" spans="1:25" ht="21" customHeight="1" thickBot="1" x14ac:dyDescent="0.4">
      <c r="A22" s="164" t="s">
        <v>1375</v>
      </c>
      <c r="B22" s="55"/>
      <c r="C22" s="123"/>
      <c r="D22" s="55"/>
      <c r="E22" s="55"/>
      <c r="F22" s="132"/>
      <c r="G22" s="55">
        <f>'Всеволожский Кудрово'!B28</f>
        <v>346</v>
      </c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</row>
    <row r="23" spans="1:25" ht="21" customHeight="1" thickBot="1" x14ac:dyDescent="0.4">
      <c r="A23" s="164" t="s">
        <v>1376</v>
      </c>
      <c r="B23" s="55"/>
      <c r="C23" s="123"/>
      <c r="D23" s="55"/>
      <c r="E23" s="55"/>
      <c r="F23" s="132"/>
      <c r="G23" s="55">
        <f>'Всеволожский Мурино'!B30</f>
        <v>180</v>
      </c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</row>
    <row r="24" spans="1:25" ht="21" customHeight="1" thickBot="1" x14ac:dyDescent="0.4">
      <c r="A24" s="164" t="s">
        <v>1969</v>
      </c>
      <c r="B24" s="55"/>
      <c r="C24" s="123"/>
      <c r="D24" s="55"/>
      <c r="E24" s="55"/>
      <c r="F24" s="132"/>
      <c r="G24" s="55">
        <f>'Всеволожский (Янино-1)'!B6</f>
        <v>10</v>
      </c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</row>
    <row r="25" spans="1:25" ht="21" customHeight="1" thickBot="1" x14ac:dyDescent="0.4">
      <c r="A25" s="164" t="s">
        <v>1745</v>
      </c>
      <c r="B25" s="55"/>
      <c r="C25" s="123"/>
      <c r="D25" s="55"/>
      <c r="E25" s="55"/>
      <c r="F25" s="132"/>
      <c r="G25" s="55">
        <f>'Курортный район'!B6</f>
        <v>112</v>
      </c>
      <c r="H25" s="241"/>
      <c r="I25" s="241"/>
      <c r="J25" s="241"/>
      <c r="K25" s="241"/>
      <c r="L25" s="396"/>
      <c r="M25" s="397"/>
      <c r="N25" s="395"/>
      <c r="O25" s="395"/>
      <c r="P25" s="394"/>
      <c r="Q25" s="394"/>
      <c r="R25" s="394"/>
      <c r="S25" s="395"/>
      <c r="T25" s="394"/>
      <c r="U25" s="394"/>
      <c r="V25" s="394"/>
      <c r="W25" s="241"/>
      <c r="X25" s="241"/>
      <c r="Y25" s="241"/>
    </row>
    <row r="26" spans="1:25" ht="21" customHeight="1" thickBot="1" x14ac:dyDescent="0.4">
      <c r="A26" s="164" t="s">
        <v>1746</v>
      </c>
      <c r="B26" s="55"/>
      <c r="C26" s="123"/>
      <c r="D26" s="55"/>
      <c r="E26" s="55"/>
      <c r="F26" s="132"/>
      <c r="G26" s="55">
        <f>'Пушкинский район'!B6</f>
        <v>420</v>
      </c>
      <c r="H26" s="241"/>
      <c r="I26" s="241"/>
      <c r="J26" s="241"/>
      <c r="K26" s="241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241"/>
      <c r="X26" s="241"/>
      <c r="Y26" s="241"/>
    </row>
    <row r="27" spans="1:25" ht="21" customHeight="1" thickBot="1" x14ac:dyDescent="0.4">
      <c r="A27" s="164" t="s">
        <v>1747</v>
      </c>
      <c r="B27" s="55"/>
      <c r="C27" s="123"/>
      <c r="D27" s="55"/>
      <c r="E27" s="55"/>
      <c r="F27" s="132"/>
      <c r="G27" s="55">
        <f>Гатчина!B6</f>
        <v>535</v>
      </c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</row>
    <row r="28" spans="1:25" ht="21" customHeight="1" thickBot="1" x14ac:dyDescent="0.4">
      <c r="A28" s="164" t="s">
        <v>1748</v>
      </c>
      <c r="B28" s="55"/>
      <c r="C28" s="123"/>
      <c r="D28" s="55"/>
      <c r="E28" s="55"/>
      <c r="F28" s="132"/>
      <c r="G28" s="55">
        <f>Колпино!B6</f>
        <v>83</v>
      </c>
      <c r="H28" s="241"/>
      <c r="I28" s="241" t="s">
        <v>1940</v>
      </c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</row>
    <row r="29" spans="1:25" ht="21" x14ac:dyDescent="0.45">
      <c r="A29" s="103" t="s">
        <v>89</v>
      </c>
      <c r="B29" s="103"/>
      <c r="C29" s="103"/>
      <c r="D29" s="103"/>
      <c r="E29" s="103"/>
      <c r="F29" s="103"/>
      <c r="G29" s="103">
        <f>SUM(G8:G28)</f>
        <v>10129</v>
      </c>
      <c r="H29" s="241"/>
      <c r="I29" s="241"/>
      <c r="K29" s="244"/>
      <c r="L29" s="397"/>
      <c r="M29" s="397"/>
      <c r="N29" s="398"/>
      <c r="O29" s="398"/>
      <c r="P29" s="394"/>
      <c r="Q29" s="399"/>
      <c r="R29" s="394"/>
      <c r="S29" s="400"/>
      <c r="T29" s="245"/>
      <c r="U29" s="245"/>
      <c r="V29" s="245"/>
      <c r="W29" s="245"/>
      <c r="X29" s="241"/>
      <c r="Y29" s="241"/>
    </row>
    <row r="30" spans="1:25" ht="21" customHeight="1" x14ac:dyDescent="0.35">
      <c r="A30" s="564"/>
      <c r="B30" s="564"/>
      <c r="C30" s="564"/>
      <c r="D30" s="564"/>
      <c r="E30" s="564"/>
      <c r="F30" s="564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</row>
    <row r="31" spans="1:25" x14ac:dyDescent="0.35">
      <c r="A31" s="565" t="s">
        <v>1897</v>
      </c>
      <c r="B31" s="566"/>
      <c r="C31" s="566"/>
      <c r="D31" s="566"/>
      <c r="E31" s="566"/>
      <c r="F31" s="567"/>
      <c r="H31" s="241"/>
      <c r="I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</row>
    <row r="32" spans="1:25" ht="18" x14ac:dyDescent="0.35">
      <c r="A32" s="401"/>
      <c r="B32" s="401"/>
      <c r="C32" s="401"/>
      <c r="D32" s="401"/>
      <c r="E32" s="401"/>
      <c r="F32" s="401"/>
      <c r="H32" s="241"/>
      <c r="I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</row>
    <row r="33" spans="1:25" ht="42" customHeight="1" x14ac:dyDescent="0.35">
      <c r="A33" s="560" t="s">
        <v>1038</v>
      </c>
      <c r="B33" s="561"/>
      <c r="C33" s="561"/>
      <c r="D33" s="561"/>
      <c r="E33" s="561"/>
      <c r="F33" s="562"/>
      <c r="R33" s="241"/>
      <c r="S33" s="241"/>
      <c r="T33" s="241"/>
      <c r="U33" s="241"/>
      <c r="V33" s="241"/>
      <c r="W33" s="241"/>
      <c r="X33" s="241"/>
      <c r="Y33" s="241"/>
    </row>
    <row r="34" spans="1:25" x14ac:dyDescent="0.35">
      <c r="A34" s="560" t="s">
        <v>1039</v>
      </c>
      <c r="B34" s="561"/>
      <c r="C34" s="561"/>
      <c r="D34" s="561"/>
      <c r="E34" s="561"/>
      <c r="F34" s="562"/>
      <c r="R34" s="241"/>
      <c r="S34" s="241"/>
      <c r="T34" s="241"/>
      <c r="U34" s="241"/>
      <c r="V34" s="241"/>
      <c r="W34" s="241"/>
      <c r="X34" s="241"/>
      <c r="Y34" s="241"/>
    </row>
    <row r="35" spans="1:25" x14ac:dyDescent="0.35">
      <c r="A35" s="560" t="s">
        <v>1040</v>
      </c>
      <c r="B35" s="561"/>
      <c r="C35" s="561"/>
      <c r="D35" s="561"/>
      <c r="E35" s="561"/>
      <c r="F35" s="562"/>
      <c r="K35" s="241"/>
      <c r="L35" s="241"/>
      <c r="M35" s="241"/>
      <c r="N35" s="241"/>
      <c r="O35" s="241"/>
      <c r="P35" s="241"/>
      <c r="Q35" s="241"/>
      <c r="R35" s="241"/>
      <c r="S35" s="241"/>
    </row>
    <row r="36" spans="1:25" x14ac:dyDescent="0.35">
      <c r="A36" s="560" t="s">
        <v>1041</v>
      </c>
      <c r="B36" s="561"/>
      <c r="C36" s="561"/>
      <c r="D36" s="561"/>
      <c r="E36" s="561"/>
      <c r="F36" s="562"/>
    </row>
    <row r="37" spans="1:25" x14ac:dyDescent="0.35">
      <c r="A37" s="560" t="s">
        <v>1042</v>
      </c>
      <c r="B37" s="561"/>
      <c r="C37" s="561"/>
      <c r="D37" s="561"/>
      <c r="E37" s="561"/>
      <c r="F37" s="562"/>
    </row>
  </sheetData>
  <mergeCells count="8">
    <mergeCell ref="A36:F36"/>
    <mergeCell ref="A37:F37"/>
    <mergeCell ref="J3:O3"/>
    <mergeCell ref="A30:F30"/>
    <mergeCell ref="A31:F31"/>
    <mergeCell ref="A33:F33"/>
    <mergeCell ref="A34:F34"/>
    <mergeCell ref="A35:F35"/>
  </mergeCells>
  <hyperlinks>
    <hyperlink ref="A7" location="'Красное село'!A1" display="Красное село" xr:uid="{EE0A459B-038D-460D-8145-FEDB26983091}"/>
    <hyperlink ref="A28:F28" location="Колпино!R1C1" display="г. Колпино" xr:uid="{00000000-0004-0000-0000-000012000000}"/>
    <hyperlink ref="A27:F27" location="Гатчина!R1C1" display="г. Гатчина" xr:uid="{00000000-0004-0000-0000-000011000000}"/>
    <hyperlink ref="A26:F26" location="'Пушкинский район'!R1C1" display="Пушкинский (Славянка)" xr:uid="{00000000-0004-0000-0000-000010000000}"/>
    <hyperlink ref="A25:F25" location="'Курортный район'!R1C1" display="Курортный (Сестрорецк)" xr:uid="{00000000-0004-0000-0000-00000F000000}"/>
    <hyperlink ref="A24:F24" location="'Всеволожский (Янино-1)'!A1" display="Всеволожский (Янино-1)" xr:uid="{00000000-0004-0000-0000-000015000000}"/>
    <hyperlink ref="A23:F23" location="'Всеволожский Мурино'!R1C1" display="Всеволожский (Мурино)" xr:uid="{00000000-0004-0000-0000-00000A000000}"/>
    <hyperlink ref="A22:F22" location="'Всеволожский Кудрово'!R1C1" display="Всеволожский (Кудрово)" xr:uid="{00000000-0004-0000-0000-000009000000}"/>
    <hyperlink ref="A21:F21" location="'Ломоносовский район'!A1" display="Ломоносовский" xr:uid="{00000000-0004-0000-0000-000014000000}"/>
    <hyperlink ref="A20:F20" location="'Василеостровский район'!R1C1" display="Василеостровский " xr:uid="{00000000-0004-0000-0000-00000B000000}"/>
    <hyperlink ref="A19:F19" location="'Петроградский район'!R1C1" display="Петроградский " xr:uid="{00000000-0004-0000-0000-00000C000000}"/>
    <hyperlink ref="A18:F18" location="'Центральный район'!R1C1" display="Центральный" xr:uid="{00000000-0004-0000-0000-000008000000}"/>
    <hyperlink ref="A17:F17" location="'Адмиралтейский район'!R1C1" display="Адмиралтейский" xr:uid="{00000000-0004-0000-0000-000007000000}"/>
    <hyperlink ref="A16:F16" location="'Невский район'!A1" display="Невский" xr:uid="{00000000-0004-0000-0000-00000E000000}"/>
    <hyperlink ref="A15:F15" location="'Московский район'!A1" display="Московский" xr:uid="{00000000-0004-0000-0000-000006000000}"/>
    <hyperlink ref="A14:F14" location="'Красногвардейский район'!R1C1" display="Красногвардейский" xr:uid="{00000000-0004-0000-0000-000005000000}"/>
    <hyperlink ref="A13:F13" location="'Выборгский район'!A1" display="Выборгский" xr:uid="{00000000-0004-0000-0000-000004000000}"/>
    <hyperlink ref="A12:F12" location="'Калининский район'!R1C1" display="Калининский" xr:uid="{00000000-0004-0000-0000-00000D000000}"/>
    <hyperlink ref="A11:F11" location="'Приморский район'!A1" display="Приморский" xr:uid="{00000000-0004-0000-0000-000003000000}"/>
    <hyperlink ref="A10:F10" location="'Фрунзенский район'!A1" display="Фрунзенский" xr:uid="{00000000-0004-0000-0000-000002000000}"/>
    <hyperlink ref="A9:F9" location="'Кировский район'!A1" display="Кировский" xr:uid="{00000000-0004-0000-0000-000001000000}"/>
    <hyperlink ref="A8:F8" location="'Красносельский район'!A1" display="Красносельский" xr:uid="{00000000-0004-0000-0000-000000000000}"/>
  </hyperlinks>
  <pageMargins left="0.70866141732283472" right="0.70866141732283472" top="0.74803149606299213" bottom="0.74803149606299213" header="0.51181102362204722" footer="0.51181102362204722"/>
  <pageSetup paperSize="9" scale="65" firstPageNumber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3"/>
  <sheetViews>
    <sheetView workbookViewId="0">
      <pane ySplit="1" topLeftCell="A2" activePane="bottomLeft" state="frozen"/>
      <selection pane="bottomLeft"/>
    </sheetView>
  </sheetViews>
  <sheetFormatPr defaultColWidth="9.1796875" defaultRowHeight="14" x14ac:dyDescent="0.3"/>
  <cols>
    <col min="1" max="1" width="35.1796875" style="247" customWidth="1"/>
    <col min="2" max="2" width="22.453125" style="247" customWidth="1"/>
    <col min="3" max="7" width="14.453125" style="247" customWidth="1"/>
    <col min="8" max="16384" width="9.1796875" style="247"/>
  </cols>
  <sheetData>
    <row r="1" spans="1:22" ht="14.5" thickBot="1" x14ac:dyDescent="0.35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22" ht="15" thickBot="1" x14ac:dyDescent="0.4">
      <c r="A2" s="578" t="s">
        <v>7</v>
      </c>
      <c r="B2" s="579"/>
      <c r="C2" s="580"/>
      <c r="D2" s="37">
        <v>1600</v>
      </c>
      <c r="E2" s="37">
        <v>750</v>
      </c>
      <c r="F2" s="37">
        <v>420</v>
      </c>
      <c r="G2" s="37">
        <v>250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ht="16" thickBot="1" x14ac:dyDescent="0.4">
      <c r="A3" s="420" t="s">
        <v>1045</v>
      </c>
      <c r="B3" s="38" t="s">
        <v>9</v>
      </c>
      <c r="C3" s="463">
        <f>'АП Выборгский'!D20</f>
        <v>111</v>
      </c>
      <c r="D3" s="464">
        <f>C3*D2</f>
        <v>177600</v>
      </c>
      <c r="E3" s="464">
        <f>C3*E2</f>
        <v>83250</v>
      </c>
      <c r="F3" s="464">
        <f>C3*F2</f>
        <v>46620</v>
      </c>
      <c r="G3" s="464">
        <f>C3*G2</f>
        <v>27750</v>
      </c>
      <c r="H3" s="402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6" thickBot="1" x14ac:dyDescent="0.4">
      <c r="A4" s="420" t="s">
        <v>1046</v>
      </c>
      <c r="B4" s="38" t="s">
        <v>9</v>
      </c>
      <c r="C4" s="463">
        <f>'АП Выборгский'!D62</f>
        <v>115</v>
      </c>
      <c r="D4" s="464">
        <f>C4*D2</f>
        <v>184000</v>
      </c>
      <c r="E4" s="464">
        <f>C4*E2</f>
        <v>86250</v>
      </c>
      <c r="F4" s="464">
        <f>C4*F2</f>
        <v>48300</v>
      </c>
      <c r="G4" s="464">
        <f>C4*G2</f>
        <v>28750</v>
      </c>
      <c r="H4" s="402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6" thickBot="1" x14ac:dyDescent="0.4">
      <c r="A5" s="420" t="s">
        <v>1047</v>
      </c>
      <c r="B5" s="38" t="s">
        <v>9</v>
      </c>
      <c r="C5" s="465">
        <f>'АП Выборгский'!D87</f>
        <v>111</v>
      </c>
      <c r="D5" s="464">
        <f>C5*D2</f>
        <v>177600</v>
      </c>
      <c r="E5" s="464">
        <f>C5*E2</f>
        <v>83250</v>
      </c>
      <c r="F5" s="464">
        <f>C5*F2</f>
        <v>46620</v>
      </c>
      <c r="G5" s="464">
        <f>C5*G2</f>
        <v>27750</v>
      </c>
      <c r="H5" s="402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6" thickBot="1" x14ac:dyDescent="0.4">
      <c r="A6" s="286" t="s">
        <v>1048</v>
      </c>
      <c r="B6" s="466" t="s">
        <v>9</v>
      </c>
      <c r="C6" s="467">
        <f>'АП Выборгский'!D106</f>
        <v>68</v>
      </c>
      <c r="D6" s="468">
        <f>C6*D2</f>
        <v>108800</v>
      </c>
      <c r="E6" s="468">
        <f>C6*E2</f>
        <v>51000</v>
      </c>
      <c r="F6" s="468">
        <f>C6*F2</f>
        <v>28560</v>
      </c>
      <c r="G6" s="469">
        <f>C6*G2</f>
        <v>17000</v>
      </c>
      <c r="H6" s="402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6" thickBot="1" x14ac:dyDescent="0.4">
      <c r="A7" s="420" t="s">
        <v>1049</v>
      </c>
      <c r="B7" s="38" t="s">
        <v>9</v>
      </c>
      <c r="C7" s="465">
        <f>'АП Выборгский'!D130</f>
        <v>90</v>
      </c>
      <c r="D7" s="464">
        <f>C7*D2</f>
        <v>144000</v>
      </c>
      <c r="E7" s="464">
        <f>C7*E2</f>
        <v>67500</v>
      </c>
      <c r="F7" s="464">
        <f>C7*F2</f>
        <v>37800</v>
      </c>
      <c r="G7" s="464">
        <f>C7*G2</f>
        <v>22500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thickBot="1" x14ac:dyDescent="0.4">
      <c r="A8" s="39" t="s">
        <v>89</v>
      </c>
      <c r="B8" s="248"/>
      <c r="C8" s="249">
        <f>SUM(C3:C7)</f>
        <v>495</v>
      </c>
      <c r="D8" s="37">
        <f>SUM(D3:D7)</f>
        <v>792000</v>
      </c>
      <c r="E8" s="37">
        <f>SUM(E3:E7)</f>
        <v>371250</v>
      </c>
      <c r="F8" s="37">
        <f>SUM(F3:F7)</f>
        <v>207900</v>
      </c>
      <c r="G8" s="37">
        <f>SUM(G3:G7)</f>
        <v>123750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5" thickBot="1" x14ac:dyDescent="0.4">
      <c r="A9" s="470"/>
      <c r="B9" s="471"/>
      <c r="C9" s="472"/>
      <c r="D9" s="37"/>
      <c r="E9" s="37"/>
      <c r="F9" s="37"/>
      <c r="G9" s="37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thickBot="1" x14ac:dyDescent="0.4">
      <c r="A10" s="474"/>
      <c r="B10" s="475"/>
      <c r="C10" s="476"/>
      <c r="D10" s="252"/>
      <c r="E10" s="252"/>
      <c r="F10" s="253"/>
      <c r="G10" s="252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5" thickBot="1" x14ac:dyDescent="0.4">
      <c r="A11" s="578" t="s">
        <v>7</v>
      </c>
      <c r="B11" s="579"/>
      <c r="C11" s="580"/>
      <c r="D11" s="37">
        <v>2500</v>
      </c>
      <c r="E11" s="37">
        <v>1400</v>
      </c>
      <c r="F11" s="251">
        <v>750</v>
      </c>
      <c r="G11" s="37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5" thickBot="1" x14ac:dyDescent="0.4">
      <c r="A12" s="420" t="s">
        <v>1050</v>
      </c>
      <c r="B12" s="38" t="s">
        <v>9</v>
      </c>
      <c r="C12" s="250">
        <f>'АП Выборгский'!D141</f>
        <v>16</v>
      </c>
      <c r="D12" s="252">
        <f>C12*D11</f>
        <v>40000</v>
      </c>
      <c r="E12" s="252">
        <f>C12*E11</f>
        <v>22400</v>
      </c>
      <c r="F12" s="253">
        <f>C12*F11</f>
        <v>12000</v>
      </c>
      <c r="G12" s="37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thickBot="1" x14ac:dyDescent="0.4">
      <c r="A13" s="420" t="s">
        <v>1051</v>
      </c>
      <c r="B13" s="38" t="s">
        <v>9</v>
      </c>
      <c r="C13" s="250">
        <f>'АП Выборгский'!D152</f>
        <v>10</v>
      </c>
      <c r="D13" s="252">
        <f>C13*D11</f>
        <v>25000</v>
      </c>
      <c r="E13" s="252">
        <f>C13*E11</f>
        <v>14000</v>
      </c>
      <c r="F13" s="253">
        <f>C13*F11</f>
        <v>7500</v>
      </c>
      <c r="G13" s="37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thickBot="1" x14ac:dyDescent="0.4">
      <c r="A14" s="420" t="s">
        <v>1052</v>
      </c>
      <c r="B14" s="38" t="s">
        <v>9</v>
      </c>
      <c r="C14" s="250">
        <f>'АП Выборгский'!D165</f>
        <v>12</v>
      </c>
      <c r="D14" s="252">
        <f>C14*D11</f>
        <v>30000</v>
      </c>
      <c r="E14" s="253">
        <f>C14*E11</f>
        <v>16800</v>
      </c>
      <c r="F14" s="477">
        <f>C14*F11</f>
        <v>9000</v>
      </c>
      <c r="G14" s="478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thickBot="1" x14ac:dyDescent="0.4">
      <c r="A15" s="445" t="s">
        <v>1828</v>
      </c>
      <c r="B15" s="38" t="s">
        <v>9</v>
      </c>
      <c r="C15" s="250">
        <f>'АП Выборгский'!D176</f>
        <v>8</v>
      </c>
      <c r="D15" s="252">
        <f>C15*D11</f>
        <v>20000</v>
      </c>
      <c r="E15" s="253">
        <f>C15*E11</f>
        <v>11200</v>
      </c>
      <c r="F15" s="479">
        <f>C15*F11</f>
        <v>6000</v>
      </c>
      <c r="G15" s="480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thickBot="1" x14ac:dyDescent="0.4">
      <c r="A16" s="445" t="s">
        <v>1830</v>
      </c>
      <c r="B16" s="38" t="s">
        <v>9</v>
      </c>
      <c r="C16" s="250">
        <f>'АП Выборгский'!D187</f>
        <v>10</v>
      </c>
      <c r="D16" s="252">
        <f>C16*D11</f>
        <v>25000</v>
      </c>
      <c r="E16" s="253">
        <f>C16*E11</f>
        <v>14000</v>
      </c>
      <c r="F16" s="481">
        <f>C16*F11</f>
        <v>7500</v>
      </c>
      <c r="G16" s="48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thickBot="1" x14ac:dyDescent="0.4">
      <c r="A17" s="420" t="s">
        <v>1053</v>
      </c>
      <c r="B17" s="38" t="s">
        <v>9</v>
      </c>
      <c r="C17" s="250">
        <f>'АП Выборгский'!D200</f>
        <v>7</v>
      </c>
      <c r="D17" s="252">
        <f>C17*D11</f>
        <v>17500</v>
      </c>
      <c r="E17" s="253">
        <f>C17*E11</f>
        <v>9800</v>
      </c>
      <c r="F17" s="481">
        <f>C17*F11</f>
        <v>5250</v>
      </c>
      <c r="G17" s="48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thickBot="1" x14ac:dyDescent="0.4">
      <c r="A18" s="39" t="s">
        <v>89</v>
      </c>
      <c r="B18" s="248"/>
      <c r="C18" s="249">
        <f>SUM(C12:C17)</f>
        <v>63</v>
      </c>
      <c r="D18" s="152">
        <f>SUM(D12:D17)</f>
        <v>157500</v>
      </c>
      <c r="E18" s="37">
        <f>SUM(E12:E17)</f>
        <v>88200</v>
      </c>
      <c r="F18" s="37">
        <f>SUM(F12:F17)</f>
        <v>47250</v>
      </c>
      <c r="G18" s="37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thickBot="1" x14ac:dyDescent="0.4">
      <c r="A19" s="449"/>
      <c r="B19" s="483"/>
      <c r="C19" s="484"/>
      <c r="D19" s="485"/>
      <c r="E19" s="486"/>
      <c r="F19" s="486"/>
      <c r="G19" s="486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thickBot="1" x14ac:dyDescent="0.4">
      <c r="A20" s="578" t="s">
        <v>7</v>
      </c>
      <c r="B20" s="579"/>
      <c r="C20" s="580"/>
      <c r="D20" s="37">
        <v>3000</v>
      </c>
      <c r="E20" s="37">
        <v>1650</v>
      </c>
      <c r="F20" s="251">
        <v>900</v>
      </c>
      <c r="G20" s="37">
        <v>540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thickBot="1" x14ac:dyDescent="0.4">
      <c r="A21" s="487" t="s">
        <v>1867</v>
      </c>
      <c r="B21" s="38" t="s">
        <v>9</v>
      </c>
      <c r="C21" s="249">
        <v>9</v>
      </c>
      <c r="D21" s="252">
        <f>C21*D20</f>
        <v>27000</v>
      </c>
      <c r="E21" s="253">
        <f>C21*E20</f>
        <v>14850</v>
      </c>
      <c r="F21" s="481">
        <f>C21*F20</f>
        <v>8100</v>
      </c>
      <c r="G21" s="488">
        <f>C21*G20</f>
        <v>4860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thickBot="1" x14ac:dyDescent="0.4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30.5" thickBot="1" x14ac:dyDescent="0.4">
      <c r="A23" s="489" t="s">
        <v>1173</v>
      </c>
      <c r="B23" s="489" t="s">
        <v>1</v>
      </c>
      <c r="C23" s="490" t="s">
        <v>1174</v>
      </c>
      <c r="D23" s="491" t="s">
        <v>160</v>
      </c>
      <c r="E23" s="492" t="s">
        <v>161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6" thickBot="1" x14ac:dyDescent="0.4">
      <c r="A24" s="589" t="s">
        <v>162</v>
      </c>
      <c r="B24" s="590"/>
      <c r="C24" s="591"/>
      <c r="D24" s="279">
        <v>3000</v>
      </c>
      <c r="E24" s="279">
        <v>2400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6" thickBot="1" x14ac:dyDescent="0.4">
      <c r="A25" s="420" t="s">
        <v>1175</v>
      </c>
      <c r="B25" s="91" t="s">
        <v>163</v>
      </c>
      <c r="C25" s="493">
        <f>'АП Выборгский'!D340</f>
        <v>6</v>
      </c>
      <c r="D25" s="494">
        <f>D24*C25</f>
        <v>18000</v>
      </c>
      <c r="E25" s="494">
        <f>C25*E24</f>
        <v>14400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6" thickBot="1" x14ac:dyDescent="0.4">
      <c r="A26" s="420" t="s">
        <v>1176</v>
      </c>
      <c r="B26" s="91" t="s">
        <v>163</v>
      </c>
      <c r="C26" s="493">
        <f>'АП Выборгский'!D349</f>
        <v>3</v>
      </c>
      <c r="D26" s="494">
        <f>C26*D24</f>
        <v>9000</v>
      </c>
      <c r="E26" s="494">
        <f>C26*E24</f>
        <v>7200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6" thickBot="1" x14ac:dyDescent="0.4">
      <c r="A27" s="592" t="s">
        <v>89</v>
      </c>
      <c r="B27" s="593"/>
      <c r="C27" s="280">
        <f>SUM(C25:C26)</f>
        <v>9</v>
      </c>
      <c r="D27" s="495">
        <f>SUM(D25:D26)</f>
        <v>27000</v>
      </c>
      <c r="E27" s="495">
        <f>SUM(E25:E26)</f>
        <v>21600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4.5" x14ac:dyDescent="0.35"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6" thickBot="1" x14ac:dyDescent="0.4">
      <c r="A29" s="496"/>
      <c r="C29" s="497"/>
      <c r="D29" s="498"/>
      <c r="E29" s="498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.5" thickBot="1" x14ac:dyDescent="0.4">
      <c r="A30" s="88" t="s">
        <v>159</v>
      </c>
      <c r="B30" s="254" t="s">
        <v>1</v>
      </c>
      <c r="C30" s="255" t="s">
        <v>2</v>
      </c>
      <c r="D30" s="255" t="s">
        <v>160</v>
      </c>
      <c r="E30" s="255" t="s">
        <v>161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6" thickBot="1" x14ac:dyDescent="0.4">
      <c r="A31" s="419" t="s">
        <v>1055</v>
      </c>
      <c r="B31" s="91" t="s">
        <v>163</v>
      </c>
      <c r="C31" s="499">
        <f>'АП Выборгский'!D211</f>
        <v>2</v>
      </c>
      <c r="D31" s="500">
        <v>12500</v>
      </c>
      <c r="E31" s="500">
        <v>10600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6" thickBot="1" x14ac:dyDescent="0.4">
      <c r="A32" s="419" t="s">
        <v>1056</v>
      </c>
      <c r="B32" s="91" t="s">
        <v>163</v>
      </c>
      <c r="C32" s="499">
        <f>'АП Выборгский'!D220</f>
        <v>3</v>
      </c>
      <c r="D32" s="500">
        <v>8601</v>
      </c>
      <c r="E32" s="500">
        <v>7602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6" thickBot="1" x14ac:dyDescent="0.4">
      <c r="A33" s="419" t="s">
        <v>1057</v>
      </c>
      <c r="B33" s="91" t="s">
        <v>163</v>
      </c>
      <c r="C33" s="499">
        <f>'АП Выборгский'!D229</f>
        <v>3</v>
      </c>
      <c r="D33" s="500">
        <v>13101</v>
      </c>
      <c r="E33" s="500">
        <v>11100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6" thickBot="1" x14ac:dyDescent="0.4">
      <c r="A34" s="419" t="s">
        <v>1058</v>
      </c>
      <c r="B34" s="91" t="s">
        <v>163</v>
      </c>
      <c r="C34" s="499">
        <f>'АП Выборгский'!D238</f>
        <v>1</v>
      </c>
      <c r="D34" s="500">
        <v>6600</v>
      </c>
      <c r="E34" s="500">
        <v>5200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6" thickBot="1" x14ac:dyDescent="0.4">
      <c r="A35" s="419" t="s">
        <v>1059</v>
      </c>
      <c r="B35" s="91" t="s">
        <v>163</v>
      </c>
      <c r="C35" s="499">
        <f>'АП Выборгский'!D247</f>
        <v>5</v>
      </c>
      <c r="D35" s="500">
        <v>13100</v>
      </c>
      <c r="E35" s="500">
        <v>11100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6" thickBot="1" x14ac:dyDescent="0.4">
      <c r="A36" s="419" t="s">
        <v>1060</v>
      </c>
      <c r="B36" s="91" t="s">
        <v>163</v>
      </c>
      <c r="C36" s="499">
        <f>'АП Выборгский'!D256</f>
        <v>5</v>
      </c>
      <c r="D36" s="500">
        <v>16800</v>
      </c>
      <c r="E36" s="500">
        <v>14300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6" thickBot="1" x14ac:dyDescent="0.4">
      <c r="A37" s="419" t="s">
        <v>1061</v>
      </c>
      <c r="B37" s="91" t="s">
        <v>163</v>
      </c>
      <c r="C37" s="499">
        <f>'АП Выборгский'!D265</f>
        <v>1</v>
      </c>
      <c r="D37" s="500">
        <v>7000</v>
      </c>
      <c r="E37" s="500">
        <v>5400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6" thickBot="1" x14ac:dyDescent="0.4">
      <c r="A38" s="419" t="s">
        <v>1062</v>
      </c>
      <c r="B38" s="91" t="s">
        <v>163</v>
      </c>
      <c r="C38" s="499">
        <f>'АП Выборгский'!D274</f>
        <v>4</v>
      </c>
      <c r="D38" s="500">
        <v>12700</v>
      </c>
      <c r="E38" s="500">
        <v>10700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6" thickBot="1" x14ac:dyDescent="0.4">
      <c r="A39" s="419" t="s">
        <v>1064</v>
      </c>
      <c r="B39" s="91" t="s">
        <v>163</v>
      </c>
      <c r="C39" s="499">
        <f>'АП Выборгский'!D283</f>
        <v>1</v>
      </c>
      <c r="D39" s="500">
        <v>6900</v>
      </c>
      <c r="E39" s="500">
        <v>5300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6" thickBot="1" x14ac:dyDescent="0.35">
      <c r="A40" s="419" t="s">
        <v>1065</v>
      </c>
      <c r="B40" s="91" t="s">
        <v>163</v>
      </c>
      <c r="C40" s="499">
        <f>'АП Выборгский'!D292</f>
        <v>4</v>
      </c>
      <c r="D40" s="500">
        <v>11800</v>
      </c>
      <c r="E40" s="500">
        <v>10000</v>
      </c>
    </row>
    <row r="41" spans="1:22" ht="16" thickBot="1" x14ac:dyDescent="0.35">
      <c r="A41" s="419" t="s">
        <v>1066</v>
      </c>
      <c r="B41" s="91" t="s">
        <v>163</v>
      </c>
      <c r="C41" s="499">
        <f>'АП Выборгский'!D301</f>
        <v>1</v>
      </c>
      <c r="D41" s="500">
        <v>7300</v>
      </c>
      <c r="E41" s="500">
        <v>6200</v>
      </c>
    </row>
    <row r="42" spans="1:22" ht="16" thickBot="1" x14ac:dyDescent="0.35">
      <c r="A42" s="419" t="s">
        <v>1067</v>
      </c>
      <c r="B42" s="91" t="s">
        <v>163</v>
      </c>
      <c r="C42" s="499">
        <f>'АП Выборгский'!D310</f>
        <v>2</v>
      </c>
      <c r="D42" s="500">
        <v>7600</v>
      </c>
      <c r="E42" s="500">
        <v>6500</v>
      </c>
    </row>
    <row r="43" spans="1:22" ht="16" thickBot="1" x14ac:dyDescent="0.35">
      <c r="A43" s="419" t="s">
        <v>1068</v>
      </c>
      <c r="B43" s="91" t="s">
        <v>163</v>
      </c>
      <c r="C43" s="499">
        <f>'АП Выборгский'!D319</f>
        <v>6</v>
      </c>
      <c r="D43" s="500">
        <v>26202</v>
      </c>
      <c r="E43" s="500">
        <v>22200</v>
      </c>
    </row>
    <row r="44" spans="1:22" ht="16" thickBot="1" x14ac:dyDescent="0.35">
      <c r="A44" s="419" t="s">
        <v>1069</v>
      </c>
      <c r="B44" s="91" t="s">
        <v>163</v>
      </c>
      <c r="C44" s="499">
        <f>'АП Выборгский'!D328</f>
        <v>1</v>
      </c>
      <c r="D44" s="500">
        <v>6700</v>
      </c>
      <c r="E44" s="500">
        <v>5100</v>
      </c>
    </row>
    <row r="45" spans="1:22" ht="14.5" thickBot="1" x14ac:dyDescent="0.35">
      <c r="A45" s="39" t="s">
        <v>89</v>
      </c>
      <c r="B45" s="38"/>
      <c r="C45" s="249">
        <f>SUM(C31:C44)</f>
        <v>39</v>
      </c>
      <c r="D45" s="256">
        <f>SUM(D31:D44)</f>
        <v>156904</v>
      </c>
      <c r="E45" s="37">
        <f>SUM(E31:E44)</f>
        <v>131302</v>
      </c>
    </row>
    <row r="46" spans="1:22" ht="14.5" thickBot="1" x14ac:dyDescent="0.35"/>
    <row r="47" spans="1:22" ht="14.5" thickBot="1" x14ac:dyDescent="0.35">
      <c r="A47" s="586" t="s">
        <v>1980</v>
      </c>
      <c r="B47" s="587"/>
      <c r="C47" s="588"/>
      <c r="D47" s="37"/>
      <c r="E47" s="37"/>
      <c r="F47" s="251">
        <v>3450</v>
      </c>
      <c r="G47" s="37"/>
    </row>
    <row r="48" spans="1:22" ht="14.5" thickBot="1" x14ac:dyDescent="0.35">
      <c r="A48" s="419" t="s">
        <v>1960</v>
      </c>
      <c r="B48" s="52" t="s">
        <v>600</v>
      </c>
      <c r="C48" s="250">
        <f>'АП Выборгский'!D448</f>
        <v>11</v>
      </c>
      <c r="D48" s="501"/>
      <c r="E48" s="252"/>
      <c r="F48" s="253">
        <f>C48*F47</f>
        <v>37950</v>
      </c>
      <c r="G48" s="252"/>
    </row>
    <row r="49" spans="1:7" ht="14.5" thickBot="1" x14ac:dyDescent="0.35">
      <c r="A49" s="460"/>
      <c r="B49" s="235"/>
      <c r="C49" s="537"/>
      <c r="D49" s="538"/>
      <c r="E49" s="538"/>
      <c r="F49" s="538"/>
      <c r="G49" s="538"/>
    </row>
    <row r="50" spans="1:7" ht="14.5" thickBot="1" x14ac:dyDescent="0.35">
      <c r="A50" s="586" t="s">
        <v>7</v>
      </c>
      <c r="B50" s="587"/>
      <c r="C50" s="588"/>
      <c r="D50" s="37"/>
      <c r="E50" s="37"/>
      <c r="F50" s="251">
        <v>1150</v>
      </c>
      <c r="G50" s="37"/>
    </row>
    <row r="51" spans="1:7" ht="14.5" thickBot="1" x14ac:dyDescent="0.35">
      <c r="A51" s="445" t="s">
        <v>1168</v>
      </c>
      <c r="B51" s="52" t="s">
        <v>600</v>
      </c>
      <c r="C51" s="53">
        <f>'АП Выборгский'!D358</f>
        <v>4</v>
      </c>
      <c r="D51" s="54">
        <f>C51*7300</f>
        <v>29200</v>
      </c>
      <c r="E51" s="54"/>
      <c r="F51" s="54"/>
      <c r="G51" s="54"/>
    </row>
    <row r="52" spans="1:7" ht="14.5" thickBot="1" x14ac:dyDescent="0.35">
      <c r="A52" s="445" t="s">
        <v>1169</v>
      </c>
      <c r="B52" s="52" t="s">
        <v>600</v>
      </c>
      <c r="C52" s="53">
        <f>'АП Выборгский'!D368</f>
        <v>22</v>
      </c>
      <c r="D52" s="54">
        <f>C52*4300</f>
        <v>94600</v>
      </c>
      <c r="E52" s="54"/>
      <c r="F52" s="54"/>
      <c r="G52" s="54"/>
    </row>
    <row r="53" spans="1:7" ht="14.5" thickBot="1" x14ac:dyDescent="0.35">
      <c r="A53" s="445" t="s">
        <v>1170</v>
      </c>
      <c r="B53" s="52" t="s">
        <v>600</v>
      </c>
      <c r="C53" s="53">
        <f>'АП Выборгский'!D378</f>
        <v>10</v>
      </c>
      <c r="D53" s="54">
        <f>C53*4300</f>
        <v>43000</v>
      </c>
      <c r="E53" s="54"/>
      <c r="F53" s="54"/>
      <c r="G53" s="54"/>
    </row>
    <row r="54" spans="1:7" ht="14.5" thickBot="1" x14ac:dyDescent="0.35">
      <c r="A54" s="445" t="s">
        <v>1171</v>
      </c>
      <c r="B54" s="52" t="s">
        <v>600</v>
      </c>
      <c r="C54" s="53">
        <f>'АП Выборгский'!D388</f>
        <v>2</v>
      </c>
      <c r="D54" s="54">
        <f>C54*10300</f>
        <v>20600</v>
      </c>
      <c r="E54" s="54"/>
      <c r="F54" s="54"/>
      <c r="G54" s="54"/>
    </row>
    <row r="55" spans="1:7" ht="14.5" thickBot="1" x14ac:dyDescent="0.35">
      <c r="A55" s="445" t="s">
        <v>1172</v>
      </c>
      <c r="B55" s="52" t="s">
        <v>600</v>
      </c>
      <c r="C55" s="53">
        <f>'АП Выборгский'!D398</f>
        <v>2</v>
      </c>
      <c r="D55" s="54">
        <f>C55*10300</f>
        <v>20600</v>
      </c>
      <c r="E55" s="54"/>
      <c r="F55" s="54"/>
      <c r="G55" s="54"/>
    </row>
    <row r="56" spans="1:7" ht="14.5" thickBot="1" x14ac:dyDescent="0.35">
      <c r="A56" s="39" t="s">
        <v>89</v>
      </c>
      <c r="B56" s="39"/>
      <c r="C56" s="40">
        <f>SUM(C51:C55)</f>
        <v>40</v>
      </c>
      <c r="D56" s="86">
        <f>SUM(D51:D55)</f>
        <v>208000</v>
      </c>
      <c r="E56" s="41"/>
      <c r="F56" s="54"/>
      <c r="G56" s="54"/>
    </row>
    <row r="57" spans="1:7" ht="15" thickBot="1" x14ac:dyDescent="0.4">
      <c r="A57"/>
      <c r="B57"/>
      <c r="C57"/>
      <c r="D57"/>
      <c r="E57"/>
      <c r="F57"/>
      <c r="G57"/>
    </row>
    <row r="58" spans="1:7" ht="14.5" thickBot="1" x14ac:dyDescent="0.35">
      <c r="A58" s="586" t="s">
        <v>7</v>
      </c>
      <c r="B58" s="587"/>
      <c r="C58" s="588"/>
      <c r="D58" s="37"/>
      <c r="E58" s="37"/>
      <c r="F58" s="251"/>
      <c r="G58" s="37"/>
    </row>
    <row r="59" spans="1:7" ht="14.5" thickBot="1" x14ac:dyDescent="0.35">
      <c r="A59" s="38" t="s">
        <v>1175</v>
      </c>
      <c r="B59" s="52" t="s">
        <v>600</v>
      </c>
      <c r="C59" s="250">
        <v>6</v>
      </c>
      <c r="D59" s="501">
        <v>24600</v>
      </c>
      <c r="E59" s="252">
        <v>14820</v>
      </c>
      <c r="F59" s="253">
        <v>11010</v>
      </c>
      <c r="G59" s="252"/>
    </row>
    <row r="60" spans="1:7" ht="14.5" thickBot="1" x14ac:dyDescent="0.35">
      <c r="A60" s="38" t="s">
        <v>1176</v>
      </c>
      <c r="B60" s="52" t="s">
        <v>600</v>
      </c>
      <c r="C60" s="250">
        <v>3</v>
      </c>
      <c r="D60" s="501">
        <v>12300</v>
      </c>
      <c r="E60" s="252">
        <v>7410</v>
      </c>
      <c r="F60" s="253">
        <v>5505</v>
      </c>
      <c r="G60" s="252"/>
    </row>
    <row r="61" spans="1:7" ht="14.5" x14ac:dyDescent="0.35">
      <c r="A61"/>
      <c r="B61"/>
      <c r="C61"/>
      <c r="D61"/>
      <c r="E61"/>
      <c r="F61"/>
      <c r="G61"/>
    </row>
    <row r="62" spans="1:7" ht="15" thickBot="1" x14ac:dyDescent="0.4">
      <c r="A62"/>
      <c r="B62"/>
      <c r="C62"/>
      <c r="D62"/>
      <c r="E62"/>
      <c r="F62"/>
      <c r="G62"/>
    </row>
    <row r="63" spans="1:7" ht="15" thickBot="1" x14ac:dyDescent="0.4">
      <c r="A63" s="156" t="s">
        <v>89</v>
      </c>
      <c r="B63" s="157">
        <f>C8+C18+C27+C45+C56+C59+C60+C21+C48</f>
        <v>675</v>
      </c>
      <c r="C63"/>
      <c r="D63" s="581" t="s">
        <v>1043</v>
      </c>
      <c r="E63" s="581"/>
      <c r="F63"/>
      <c r="G63"/>
    </row>
  </sheetData>
  <mergeCells count="9">
    <mergeCell ref="A2:C2"/>
    <mergeCell ref="A11:C11"/>
    <mergeCell ref="D63:E63"/>
    <mergeCell ref="A24:C24"/>
    <mergeCell ref="A27:B27"/>
    <mergeCell ref="A20:C20"/>
    <mergeCell ref="A58:C58"/>
    <mergeCell ref="A47:C47"/>
    <mergeCell ref="A50:C50"/>
  </mergeCells>
  <hyperlinks>
    <hyperlink ref="A3" location="Выборгский1" display="Выборгский 1" xr:uid="{00000000-0004-0000-0800-000000000000}"/>
    <hyperlink ref="A4" location="Выборгский2" display="Выборгский 2" xr:uid="{00000000-0004-0000-0800-000001000000}"/>
    <hyperlink ref="A5" location="Выборгский3" display="Выборгский 3" xr:uid="{00000000-0004-0000-0800-000002000000}"/>
    <hyperlink ref="A6" location="Выборгский4" display="Выборгский 4" xr:uid="{00000000-0004-0000-0800-000003000000}"/>
    <hyperlink ref="A7" location="Выборгский5" display="Выборгский 5" xr:uid="{00000000-0004-0000-0800-000004000000}"/>
    <hyperlink ref="A12" location="ПоэмаУТрехОзер" display="ЖК Поэма у трёх озёр" xr:uid="{00000000-0004-0000-0800-000005000000}"/>
    <hyperlink ref="A13" location="УчебныйПер2" display="ЖК на пер. Учебный дом 2" xr:uid="{00000000-0004-0000-0800-000006000000}"/>
    <hyperlink ref="A14" location="СеверныйПр4к1" display="ЖК на Северном пр-кт д. 4 к.1" xr:uid="{00000000-0004-0000-0800-000007000000}"/>
    <hyperlink ref="A15" location="СантьягоДеКуба4к3" display="ЖК на Сантьяго-де-Куба, дом 4, корп.3" xr:uid="{00000000-0004-0000-0800-000008000000}"/>
    <hyperlink ref="A16" location="ВыборгскоеШ27к3" display="ЖК на Выборгском ш., дом 27, корп. 3" xr:uid="{00000000-0004-0000-0800-000009000000}"/>
    <hyperlink ref="A17" location="ШуваловоОзерки" display="ЖК Шувалово-Озерки" xr:uid="{00000000-0004-0000-0800-00000A000000}"/>
    <hyperlink ref="A31" location="АктерскийОлимп" display="ЖК Актерский олимп" xr:uid="{00000000-0004-0000-0800-00000B000000}"/>
    <hyperlink ref="A32" location="ВыборгскоеШ5к1" display="ЖК Выборгское 5 к.1" xr:uid="{00000000-0004-0000-0800-00000C000000}"/>
    <hyperlink ref="A33" location="Сикейроса11к1" display="ЖК Сикейроса 11 к.1" xr:uid="{00000000-0004-0000-0800-00000D000000}"/>
    <hyperlink ref="A34" location="Сикейроса11к2" display="ЖК Сикейроса 11 к.2" xr:uid="{00000000-0004-0000-0800-00000E000000}"/>
    <hyperlink ref="A35" location="Художников10к1" display="ЖК Художников 10 к.1" xr:uid="{00000000-0004-0000-0800-00000F000000}"/>
    <hyperlink ref="A36" location="УчебныйПер2" display="ЖК Учебный 2" xr:uid="{00000000-0004-0000-0800-000010000000}"/>
    <hyperlink ref="A37" location="Композиторов22к4" display="ЖК Композиторов 22 к.4" xr:uid="{00000000-0004-0000-0800-000011000000}"/>
    <hyperlink ref="A38" location="Тореза95" display="ЖК Тореза 95" xr:uid="{00000000-0004-0000-0800-000012000000}"/>
    <hyperlink ref="A39" location="Сиреневый10" display="ЖК Сиреневый 10" xr:uid="{00000000-0004-0000-0800-000013000000}"/>
    <hyperlink ref="A40" location="Асафьева7к1" display="ЖК Асафьева 7 к.1" xr:uid="{00000000-0004-0000-0800-000014000000}"/>
    <hyperlink ref="A41" location="Художников17к1" display="ЖК Художников 17 к.1" xr:uid="{00000000-0004-0000-0800-000015000000}"/>
    <hyperlink ref="A42" location="Луначарского64" display="ЖК Луначарского 64" xr:uid="{00000000-0004-0000-0800-000016000000}"/>
    <hyperlink ref="A43" location="СевернаяКорона" display="ЖК Северная Корона" xr:uid="{00000000-0004-0000-0800-000017000000}"/>
    <hyperlink ref="A44" location="Гаврская2" display="ЖК Гаврская 2" xr:uid="{00000000-0004-0000-0800-000018000000}"/>
    <hyperlink ref="A25" location="Континенты" display="ЖК Континенты" xr:uid="{00000000-0004-0000-0800-000019000000}"/>
    <hyperlink ref="A26" location="ЖилиБыли" display="ЖК Жили-Были" xr:uid="{00000000-0004-0000-0800-00001A000000}"/>
    <hyperlink ref="A51" location="ПрагмаХаус" display="ЖК Прагма Хаус" xr:uid="{00000000-0004-0000-0800-00001B000000}"/>
    <hyperlink ref="A52" location="НовыйЛесснер" display="ЖК Новый Лесснер" xr:uid="{00000000-0004-0000-0800-00001C000000}"/>
    <hyperlink ref="A53" location="YES" display="ЖК YES" xr:uid="{00000000-0004-0000-0800-00001D000000}"/>
    <hyperlink ref="A54" location="Миллениум" display="ЖК Миллениум" xr:uid="{00000000-0004-0000-0800-00001E000000}"/>
    <hyperlink ref="A55" location="Бумеранг" display="ЖК Бумеранг" xr:uid="{00000000-0004-0000-0800-00001F000000}"/>
    <hyperlink ref="A21" location="ЖКПарнас" display="ЖК Парнас" xr:uid="{00000000-0004-0000-0800-000020000000}"/>
    <hyperlink ref="D63:E63" location="'ВЫБОР РАЙОНА'!A1" display="Вернуться к выбору района" xr:uid="{00000000-0004-0000-0800-000021000000}"/>
    <hyperlink ref="A59" location="КонтинентыСтенды" display="ЖК Континенты" xr:uid="{00000000-0004-0000-0800-000022000000}"/>
    <hyperlink ref="A60" location="ЖилиБылиСтенды" display="ЖК Жили-Были" xr:uid="{00000000-0004-0000-0800-000023000000}"/>
    <hyperlink ref="A48" location="Кантемировская11" display="ЖК Кантемировская 11" xr:uid="{00000000-0004-0000-0800-000024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6"/>
  <sheetViews>
    <sheetView workbookViewId="0">
      <pane ySplit="1" topLeftCell="A2" activePane="bottomLeft" state="frozen"/>
      <selection pane="bottomLeft" activeCell="W46" sqref="W46"/>
    </sheetView>
  </sheetViews>
  <sheetFormatPr defaultColWidth="9.1796875" defaultRowHeight="14" x14ac:dyDescent="0.3"/>
  <cols>
    <col min="1" max="1" width="34.453125" style="247" customWidth="1"/>
    <col min="2" max="2" width="23" style="247" customWidth="1"/>
    <col min="3" max="3" width="14.26953125" style="247" customWidth="1"/>
    <col min="4" max="7" width="15" style="247" customWidth="1"/>
    <col min="8" max="16384" width="9.1796875" style="247"/>
  </cols>
  <sheetData>
    <row r="1" spans="1:22" ht="17.25" customHeight="1" thickBot="1" x14ac:dyDescent="0.35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22" ht="15" thickBot="1" x14ac:dyDescent="0.4">
      <c r="A2" s="578" t="s">
        <v>7</v>
      </c>
      <c r="B2" s="579"/>
      <c r="C2" s="580"/>
      <c r="D2" s="37">
        <v>1600</v>
      </c>
      <c r="E2" s="37">
        <v>750</v>
      </c>
      <c r="F2" s="37">
        <v>420</v>
      </c>
      <c r="G2" s="37">
        <v>250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ht="15" thickBot="1" x14ac:dyDescent="0.4">
      <c r="A3" s="420" t="s">
        <v>1186</v>
      </c>
      <c r="B3" s="38" t="s">
        <v>9</v>
      </c>
      <c r="C3" s="250">
        <f>'АП Калининский'!D29</f>
        <v>120</v>
      </c>
      <c r="D3" s="252">
        <f>C3*D2</f>
        <v>192000</v>
      </c>
      <c r="E3" s="252">
        <f>C3*E2</f>
        <v>90000</v>
      </c>
      <c r="F3" s="252">
        <f>C3*F2</f>
        <v>50400</v>
      </c>
      <c r="G3" s="252">
        <f>C3*G2</f>
        <v>30000</v>
      </c>
      <c r="H3" s="402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5" thickBot="1" x14ac:dyDescent="0.4">
      <c r="A4" s="420" t="s">
        <v>1187</v>
      </c>
      <c r="B4" s="38" t="s">
        <v>9</v>
      </c>
      <c r="C4" s="250">
        <f>'АП Калининский'!D69</f>
        <v>97</v>
      </c>
      <c r="D4" s="252">
        <f>C4*D2</f>
        <v>155200</v>
      </c>
      <c r="E4" s="252">
        <f>C4*E2</f>
        <v>72750</v>
      </c>
      <c r="F4" s="252">
        <f>C4*F2</f>
        <v>40740</v>
      </c>
      <c r="G4" s="252">
        <f>C4*G2</f>
        <v>24250</v>
      </c>
      <c r="H4" s="402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" thickBot="1" x14ac:dyDescent="0.4">
      <c r="A5" s="420" t="s">
        <v>1188</v>
      </c>
      <c r="B5" s="38" t="s">
        <v>9</v>
      </c>
      <c r="C5" s="506">
        <f>'АП Калининский'!D104</f>
        <v>104</v>
      </c>
      <c r="D5" s="252">
        <f>C5*D2</f>
        <v>166400</v>
      </c>
      <c r="E5" s="252">
        <f>C5*E2</f>
        <v>78000</v>
      </c>
      <c r="F5" s="252">
        <f>C5*F2</f>
        <v>43680</v>
      </c>
      <c r="G5" s="252">
        <f>C5*G2</f>
        <v>26000</v>
      </c>
      <c r="H5" s="402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5" thickBot="1" x14ac:dyDescent="0.4">
      <c r="A6" s="420" t="s">
        <v>1189</v>
      </c>
      <c r="B6" s="38" t="s">
        <v>9</v>
      </c>
      <c r="C6" s="250">
        <f>'АП Калининский'!D142</f>
        <v>104</v>
      </c>
      <c r="D6" s="252">
        <f>C6*D2</f>
        <v>166400</v>
      </c>
      <c r="E6" s="252">
        <f>C6*E2</f>
        <v>78000</v>
      </c>
      <c r="F6" s="252">
        <f>C6*F2</f>
        <v>43680</v>
      </c>
      <c r="G6" s="252">
        <f>C6*G2</f>
        <v>26000</v>
      </c>
      <c r="H6" s="402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thickBot="1" x14ac:dyDescent="0.4">
      <c r="A7" s="420" t="s">
        <v>1190</v>
      </c>
      <c r="B7" s="38" t="s">
        <v>9</v>
      </c>
      <c r="C7" s="250">
        <f>'АП Калининский'!D206</f>
        <v>157</v>
      </c>
      <c r="D7" s="252">
        <f>C7*D2</f>
        <v>251200</v>
      </c>
      <c r="E7" s="252">
        <f>C7*E2</f>
        <v>117750</v>
      </c>
      <c r="F7" s="252">
        <f>C7*F2</f>
        <v>65940</v>
      </c>
      <c r="G7" s="252">
        <f>C7*G2</f>
        <v>39250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thickBot="1" x14ac:dyDescent="0.4">
      <c r="A8" s="39" t="s">
        <v>89</v>
      </c>
      <c r="B8" s="248"/>
      <c r="C8" s="249">
        <f>SUM(C3:C7)</f>
        <v>582</v>
      </c>
      <c r="D8" s="37">
        <f>SUM(D3:D7)</f>
        <v>931200</v>
      </c>
      <c r="E8" s="37">
        <f>SUM(E3:E7)</f>
        <v>436500</v>
      </c>
      <c r="F8" s="37">
        <f>SUM(F3:F7)</f>
        <v>244440</v>
      </c>
      <c r="G8" s="37">
        <f>SUM(G3:G7)</f>
        <v>145500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5" thickBot="1" x14ac:dyDescent="0.4"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thickBot="1" x14ac:dyDescent="0.4">
      <c r="A10" s="578" t="s">
        <v>7</v>
      </c>
      <c r="B10" s="579"/>
      <c r="C10" s="580"/>
      <c r="D10" s="37">
        <v>2500</v>
      </c>
      <c r="E10" s="37">
        <v>1400</v>
      </c>
      <c r="F10" s="37">
        <v>750</v>
      </c>
      <c r="G10" s="37">
        <v>430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5" thickBot="1" x14ac:dyDescent="0.4">
      <c r="A11" s="420" t="s">
        <v>1191</v>
      </c>
      <c r="B11" s="38" t="s">
        <v>9</v>
      </c>
      <c r="C11" s="250">
        <f>'АП Калининский'!D217</f>
        <v>22</v>
      </c>
      <c r="D11" s="252">
        <f>C11*D10</f>
        <v>55000</v>
      </c>
      <c r="E11" s="252">
        <f>C11*E10</f>
        <v>30800</v>
      </c>
      <c r="F11" s="252">
        <f>C11*F10</f>
        <v>16500</v>
      </c>
      <c r="G11" s="252">
        <f>C11*G10</f>
        <v>9460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5" thickBot="1" x14ac:dyDescent="0.4">
      <c r="A12" s="470"/>
      <c r="B12" s="471"/>
      <c r="C12" s="473"/>
      <c r="D12" s="252"/>
      <c r="E12" s="252"/>
      <c r="F12" s="252"/>
      <c r="G12" s="25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thickBot="1" x14ac:dyDescent="0.4">
      <c r="A13" s="578" t="s">
        <v>7</v>
      </c>
      <c r="B13" s="579"/>
      <c r="C13" s="580"/>
      <c r="D13" s="37">
        <v>3000</v>
      </c>
      <c r="E13" s="37">
        <v>1650</v>
      </c>
      <c r="F13" s="37">
        <v>900</v>
      </c>
      <c r="G13" s="37">
        <v>540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thickBot="1" x14ac:dyDescent="0.4">
      <c r="A14" s="420" t="s">
        <v>1192</v>
      </c>
      <c r="B14" s="38" t="s">
        <v>9</v>
      </c>
      <c r="C14" s="250">
        <f>'АП Калининский'!D230</f>
        <v>27</v>
      </c>
      <c r="D14" s="252">
        <f>C14*D13</f>
        <v>81000</v>
      </c>
      <c r="E14" s="252">
        <f>C14*E13</f>
        <v>44550</v>
      </c>
      <c r="F14" s="252">
        <f>C14*F13</f>
        <v>24300</v>
      </c>
      <c r="G14" s="252">
        <f>C14*G13</f>
        <v>14580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thickBot="1" x14ac:dyDescent="0.4"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thickBot="1" x14ac:dyDescent="0.4">
      <c r="A16" s="578" t="s">
        <v>7</v>
      </c>
      <c r="B16" s="579"/>
      <c r="C16" s="580"/>
      <c r="D16" s="37">
        <v>2500</v>
      </c>
      <c r="E16" s="37">
        <v>1400</v>
      </c>
      <c r="F16" s="251">
        <v>750</v>
      </c>
      <c r="G16" s="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thickBot="1" x14ac:dyDescent="0.4">
      <c r="A17" s="420" t="s">
        <v>1193</v>
      </c>
      <c r="B17" s="38" t="s">
        <v>9</v>
      </c>
      <c r="C17" s="250">
        <f>'АП Калининский'!D241</f>
        <v>3</v>
      </c>
      <c r="D17" s="252">
        <f>C17*D16</f>
        <v>7500</v>
      </c>
      <c r="E17" s="253">
        <f>C17*E16</f>
        <v>4200</v>
      </c>
      <c r="F17" s="285">
        <f>C17*F16</f>
        <v>2250</v>
      </c>
      <c r="G17" s="50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thickBot="1" x14ac:dyDescent="0.4">
      <c r="A18" s="420" t="s">
        <v>1194</v>
      </c>
      <c r="B18" s="38" t="s">
        <v>9</v>
      </c>
      <c r="C18" s="250">
        <f>'АП Калининский'!D252</f>
        <v>6</v>
      </c>
      <c r="D18" s="252">
        <f>C18*D16</f>
        <v>15000</v>
      </c>
      <c r="E18" s="253">
        <f>C18*E16</f>
        <v>8400</v>
      </c>
      <c r="F18" s="285">
        <f>C18*F16</f>
        <v>4500</v>
      </c>
      <c r="G18" s="507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thickBot="1" x14ac:dyDescent="0.4">
      <c r="A19" s="420" t="s">
        <v>1195</v>
      </c>
      <c r="B19" s="38" t="s">
        <v>9</v>
      </c>
      <c r="C19" s="250">
        <f>'АП Калининский'!D263</f>
        <v>41</v>
      </c>
      <c r="D19" s="252">
        <f>C19*D16</f>
        <v>102500</v>
      </c>
      <c r="E19" s="253">
        <f>C19*E16</f>
        <v>57400</v>
      </c>
      <c r="F19" s="285">
        <f>C19*F16</f>
        <v>30750</v>
      </c>
      <c r="G19" s="507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thickBot="1" x14ac:dyDescent="0.4">
      <c r="A20" s="420" t="s">
        <v>1196</v>
      </c>
      <c r="B20" s="38" t="s">
        <v>9</v>
      </c>
      <c r="C20" s="250">
        <f>'АП Калининский'!D275</f>
        <v>24</v>
      </c>
      <c r="D20" s="252">
        <f>C20*D16</f>
        <v>60000</v>
      </c>
      <c r="E20" s="253">
        <f>C20*E16</f>
        <v>33600</v>
      </c>
      <c r="F20" s="285">
        <f>C20*F16</f>
        <v>18000</v>
      </c>
      <c r="G20" s="507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thickBot="1" x14ac:dyDescent="0.4">
      <c r="A21" s="420" t="s">
        <v>1197</v>
      </c>
      <c r="B21" s="38" t="s">
        <v>9</v>
      </c>
      <c r="C21" s="250">
        <f>'АП Калининский'!D286</f>
        <v>22</v>
      </c>
      <c r="D21" s="252">
        <f>C21*D16</f>
        <v>55000</v>
      </c>
      <c r="E21" s="253">
        <f>C21*E16</f>
        <v>30800</v>
      </c>
      <c r="F21" s="285">
        <f>C21*F16</f>
        <v>16500</v>
      </c>
      <c r="G21" s="507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thickBot="1" x14ac:dyDescent="0.4">
      <c r="A22" s="420" t="s">
        <v>1198</v>
      </c>
      <c r="B22" s="38" t="s">
        <v>9</v>
      </c>
      <c r="C22" s="250">
        <f>'АП Калининский'!D298</f>
        <v>9</v>
      </c>
      <c r="D22" s="252">
        <f>C22*D16</f>
        <v>22500</v>
      </c>
      <c r="E22" s="253">
        <f>C22*E16</f>
        <v>12600</v>
      </c>
      <c r="F22" s="285">
        <f>C22*F16</f>
        <v>6750</v>
      </c>
      <c r="G22" s="507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thickBot="1" x14ac:dyDescent="0.4">
      <c r="A23" s="420" t="s">
        <v>1199</v>
      </c>
      <c r="B23" s="38" t="s">
        <v>9</v>
      </c>
      <c r="C23" s="250">
        <f>'АП Калининский'!D309</f>
        <v>7</v>
      </c>
      <c r="D23" s="252">
        <f>C23*D16</f>
        <v>17500</v>
      </c>
      <c r="E23" s="253">
        <f>C23*E16</f>
        <v>9800</v>
      </c>
      <c r="F23" s="285">
        <f>C23*F16</f>
        <v>5250</v>
      </c>
      <c r="G23" s="507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thickBot="1" x14ac:dyDescent="0.4">
      <c r="A24" s="420" t="s">
        <v>1200</v>
      </c>
      <c r="B24" s="38" t="s">
        <v>9</v>
      </c>
      <c r="C24" s="250">
        <f>'АП Калининский'!D323</f>
        <v>59</v>
      </c>
      <c r="D24" s="252">
        <f>C24*D16</f>
        <v>147500</v>
      </c>
      <c r="E24" s="253">
        <f>C24*E16</f>
        <v>82600</v>
      </c>
      <c r="F24" s="285">
        <f>C24*F16</f>
        <v>44250</v>
      </c>
      <c r="G24" s="507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thickBot="1" x14ac:dyDescent="0.4">
      <c r="A25" s="420" t="s">
        <v>1201</v>
      </c>
      <c r="B25" s="38" t="s">
        <v>9</v>
      </c>
      <c r="C25" s="250">
        <f>'АП Калининский'!D334</f>
        <v>2</v>
      </c>
      <c r="D25" s="252">
        <f>C25*D16</f>
        <v>5000</v>
      </c>
      <c r="E25" s="253">
        <f>C25*E16</f>
        <v>2800</v>
      </c>
      <c r="F25" s="285">
        <f>C25*F16</f>
        <v>1500</v>
      </c>
      <c r="G25" s="507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thickBot="1" x14ac:dyDescent="0.4">
      <c r="A26" s="420" t="s">
        <v>1202</v>
      </c>
      <c r="B26" s="38" t="s">
        <v>9</v>
      </c>
      <c r="C26" s="250">
        <f>'АП Калининский'!D346</f>
        <v>31</v>
      </c>
      <c r="D26" s="252">
        <f>C26*D16</f>
        <v>77500</v>
      </c>
      <c r="E26" s="253">
        <f>C26*E16</f>
        <v>43400</v>
      </c>
      <c r="F26" s="285">
        <f>C26*F16</f>
        <v>23250</v>
      </c>
      <c r="G26" s="507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thickBot="1" x14ac:dyDescent="0.4">
      <c r="A27" s="420" t="s">
        <v>1203</v>
      </c>
      <c r="B27" s="38" t="s">
        <v>9</v>
      </c>
      <c r="C27" s="250">
        <f>'АП Калининский'!D357</f>
        <v>16</v>
      </c>
      <c r="D27" s="252">
        <f>C27*D16</f>
        <v>40000</v>
      </c>
      <c r="E27" s="253">
        <f>C27*E16</f>
        <v>22400</v>
      </c>
      <c r="F27" s="285">
        <f>C27*F16</f>
        <v>12000</v>
      </c>
      <c r="G27" s="50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thickBot="1" x14ac:dyDescent="0.4">
      <c r="A28" s="39" t="s">
        <v>89</v>
      </c>
      <c r="B28" s="248"/>
      <c r="C28" s="249">
        <f>SUM(C17:C27)</f>
        <v>220</v>
      </c>
      <c r="D28" s="256">
        <f>SUM(D17:D27)</f>
        <v>550000</v>
      </c>
      <c r="E28" s="251">
        <f>SUM(E17:E27)</f>
        <v>308000</v>
      </c>
      <c r="F28" s="507">
        <f>SUM(F17:F27)</f>
        <v>165000</v>
      </c>
      <c r="G28" s="507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thickBot="1" x14ac:dyDescent="0.4"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thickBot="1" x14ac:dyDescent="0.4">
      <c r="A30" s="578" t="s">
        <v>7</v>
      </c>
      <c r="B30" s="579"/>
      <c r="C30" s="580"/>
      <c r="D30" s="37">
        <v>2600</v>
      </c>
      <c r="E30" s="37">
        <v>1300</v>
      </c>
      <c r="F30" s="37">
        <v>700</v>
      </c>
      <c r="G30" s="37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thickBot="1" x14ac:dyDescent="0.4">
      <c r="A31" s="420" t="s">
        <v>1204</v>
      </c>
      <c r="B31" s="38" t="s">
        <v>9</v>
      </c>
      <c r="C31" s="250">
        <f>'АП Калининский'!D367</f>
        <v>6</v>
      </c>
      <c r="D31" s="252">
        <f>C31*D30</f>
        <v>15600</v>
      </c>
      <c r="E31" s="252">
        <f>C31*E30</f>
        <v>7800</v>
      </c>
      <c r="F31" s="252">
        <f>C31*F30</f>
        <v>4200</v>
      </c>
      <c r="G31" s="37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5" thickBot="1" x14ac:dyDescent="0.4">
      <c r="A32" s="420" t="s">
        <v>1205</v>
      </c>
      <c r="B32" s="38" t="s">
        <v>9</v>
      </c>
      <c r="C32" s="250">
        <f>'АП Калининский'!D379</f>
        <v>9</v>
      </c>
      <c r="D32" s="252">
        <f>C32*D30</f>
        <v>23400</v>
      </c>
      <c r="E32" s="252">
        <f>C32*E30</f>
        <v>11700</v>
      </c>
      <c r="F32" s="252">
        <f>C32*F30</f>
        <v>6300</v>
      </c>
      <c r="G32" s="37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5" thickBot="1" x14ac:dyDescent="0.4">
      <c r="A33" s="420" t="s">
        <v>1207</v>
      </c>
      <c r="B33" s="38" t="s">
        <v>9</v>
      </c>
      <c r="C33" s="250">
        <f>'АП Калининский'!D403</f>
        <v>18</v>
      </c>
      <c r="D33" s="252">
        <f>C33*D30</f>
        <v>46800</v>
      </c>
      <c r="E33" s="252">
        <f>C33*E30</f>
        <v>23400</v>
      </c>
      <c r="F33" s="252">
        <f>C33*F30</f>
        <v>12600</v>
      </c>
      <c r="G33" s="37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5" thickBot="1" x14ac:dyDescent="0.4">
      <c r="A34" s="39" t="s">
        <v>89</v>
      </c>
      <c r="B34" s="248"/>
      <c r="C34" s="249">
        <f>SUM(C31:C33)</f>
        <v>33</v>
      </c>
      <c r="D34" s="37">
        <f>SUM(D31:D33)</f>
        <v>85800</v>
      </c>
      <c r="E34" s="37">
        <f>SUM(E31:E33)</f>
        <v>42900</v>
      </c>
      <c r="F34" s="37">
        <f>SUM(F31:F33)</f>
        <v>23100</v>
      </c>
      <c r="G34" s="37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5" thickBot="1" x14ac:dyDescent="0.4">
      <c r="A35" s="449"/>
      <c r="B35" s="483"/>
      <c r="C35" s="484"/>
      <c r="D35" s="486"/>
      <c r="E35" s="486"/>
      <c r="F35" s="486"/>
      <c r="G35" s="48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5" thickBot="1" x14ac:dyDescent="0.4">
      <c r="A36" s="594" t="s">
        <v>7</v>
      </c>
      <c r="B36" s="595"/>
      <c r="C36" s="596"/>
      <c r="D36" s="502">
        <v>4000</v>
      </c>
      <c r="E36" s="452">
        <v>2000</v>
      </c>
      <c r="F36" s="503">
        <v>1000</v>
      </c>
      <c r="G36" s="503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5" thickBot="1" x14ac:dyDescent="0.4">
      <c r="A37" s="286" t="s">
        <v>1839</v>
      </c>
      <c r="B37" s="38" t="s">
        <v>9</v>
      </c>
      <c r="C37" s="504">
        <f>'АП Калининский'!D569</f>
        <v>7</v>
      </c>
      <c r="D37" s="253">
        <f>C37*D36</f>
        <v>28000</v>
      </c>
      <c r="E37" s="252">
        <f>C37*E36</f>
        <v>14000</v>
      </c>
      <c r="F37" s="501">
        <f>C37*F36</f>
        <v>7000</v>
      </c>
      <c r="G37" s="508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5" thickBot="1" x14ac:dyDescent="0.4">
      <c r="A38" s="286" t="s">
        <v>1918</v>
      </c>
      <c r="B38" s="38" t="s">
        <v>9</v>
      </c>
      <c r="C38" s="505">
        <f>'АП Калининский'!D599</f>
        <v>12</v>
      </c>
      <c r="D38" s="253">
        <f>C38*D36</f>
        <v>48000</v>
      </c>
      <c r="E38" s="252">
        <f>C38*E36</f>
        <v>24000</v>
      </c>
      <c r="F38" s="501">
        <f>C38*F36</f>
        <v>12000</v>
      </c>
      <c r="G38" s="50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5" thickBot="1" x14ac:dyDescent="0.4">
      <c r="A39" s="420" t="s">
        <v>1206</v>
      </c>
      <c r="B39" s="38" t="s">
        <v>9</v>
      </c>
      <c r="C39" s="250">
        <f>'АП Калининский'!D389</f>
        <v>2</v>
      </c>
      <c r="D39" s="252">
        <f>C39*D36</f>
        <v>8000</v>
      </c>
      <c r="E39" s="252">
        <f>C39*E36</f>
        <v>4000</v>
      </c>
      <c r="F39" s="252">
        <f>C39*F36</f>
        <v>2000</v>
      </c>
      <c r="G39" s="37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5" thickBot="1" x14ac:dyDescent="0.4">
      <c r="A40" s="39" t="s">
        <v>89</v>
      </c>
      <c r="B40" s="248"/>
      <c r="C40" s="249">
        <f>SUM(C35:C39)</f>
        <v>21</v>
      </c>
      <c r="D40" s="37">
        <f>SUM(D37:D39)</f>
        <v>84000</v>
      </c>
      <c r="E40" s="37">
        <f>SUM(E37:E39)</f>
        <v>42000</v>
      </c>
      <c r="F40" s="37">
        <f>SUM(F37:F39)</f>
        <v>21000</v>
      </c>
      <c r="G40" s="37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5" thickBot="1" x14ac:dyDescent="0.4"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5" thickBot="1" x14ac:dyDescent="0.4">
      <c r="A42" s="594" t="s">
        <v>7</v>
      </c>
      <c r="B42" s="595"/>
      <c r="C42" s="596"/>
      <c r="D42" s="502"/>
      <c r="E42" s="452">
        <v>1100</v>
      </c>
      <c r="F42" s="503">
        <v>600</v>
      </c>
      <c r="G42" s="503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5" thickBot="1" x14ac:dyDescent="0.4">
      <c r="A43" s="286" t="s">
        <v>1208</v>
      </c>
      <c r="B43" s="466" t="s">
        <v>600</v>
      </c>
      <c r="C43" s="504">
        <f>'АП Калининский'!D414</f>
        <v>8</v>
      </c>
      <c r="D43" s="251"/>
      <c r="E43" s="37">
        <f>C43*E42</f>
        <v>8800</v>
      </c>
      <c r="F43" s="508">
        <f>C43*F42</f>
        <v>4800</v>
      </c>
      <c r="G43" s="508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" thickBot="1" x14ac:dyDescent="0.4">
      <c r="A44" s="410"/>
      <c r="B44" s="319"/>
      <c r="C44" s="483"/>
      <c r="D44" s="486"/>
      <c r="E44" s="486"/>
      <c r="F44" s="486"/>
      <c r="G44" s="486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5" thickBot="1" x14ac:dyDescent="0.4">
      <c r="A45" s="286" t="s">
        <v>1063</v>
      </c>
      <c r="B45" s="52" t="s">
        <v>600</v>
      </c>
      <c r="C45" s="21">
        <v>3</v>
      </c>
      <c r="D45" s="393">
        <f>C45*16300</f>
        <v>48900</v>
      </c>
      <c r="E45" s="54"/>
      <c r="F45" s="54"/>
      <c r="G45" s="54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5" thickBot="1" x14ac:dyDescent="0.4"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5.5" thickBot="1" x14ac:dyDescent="0.35">
      <c r="A47" s="88" t="s">
        <v>159</v>
      </c>
      <c r="B47" s="88" t="s">
        <v>1</v>
      </c>
      <c r="C47" s="255" t="s">
        <v>2</v>
      </c>
      <c r="D47" s="255" t="s">
        <v>160</v>
      </c>
      <c r="E47" s="255" t="s">
        <v>161</v>
      </c>
    </row>
    <row r="48" spans="1:22" ht="16" thickBot="1" x14ac:dyDescent="0.35">
      <c r="A48" s="419" t="s">
        <v>1206</v>
      </c>
      <c r="B48" s="91" t="s">
        <v>163</v>
      </c>
      <c r="C48" s="499">
        <f>'АП Калининский'!D424</f>
        <v>2</v>
      </c>
      <c r="D48" s="500">
        <v>18900</v>
      </c>
      <c r="E48" s="500">
        <v>16000</v>
      </c>
    </row>
    <row r="49" spans="1:5" ht="16" thickBot="1" x14ac:dyDescent="0.35">
      <c r="A49" s="419" t="s">
        <v>1209</v>
      </c>
      <c r="B49" s="91" t="s">
        <v>163</v>
      </c>
      <c r="C49" s="499">
        <f>'АП Калининский'!D433</f>
        <v>5</v>
      </c>
      <c r="D49" s="500">
        <v>37500</v>
      </c>
      <c r="E49" s="500">
        <v>31800</v>
      </c>
    </row>
    <row r="50" spans="1:5" ht="16" thickBot="1" x14ac:dyDescent="0.35">
      <c r="A50" s="419" t="s">
        <v>1210</v>
      </c>
      <c r="B50" s="91" t="s">
        <v>163</v>
      </c>
      <c r="C50" s="499">
        <f>'АП Калининский'!D442</f>
        <v>1</v>
      </c>
      <c r="D50" s="500">
        <v>9100</v>
      </c>
      <c r="E50" s="500">
        <v>7700</v>
      </c>
    </row>
    <row r="51" spans="1:5" ht="16" thickBot="1" x14ac:dyDescent="0.35">
      <c r="A51" s="419" t="s">
        <v>1211</v>
      </c>
      <c r="B51" s="91" t="s">
        <v>163</v>
      </c>
      <c r="C51" s="499">
        <f>'АП Калининский'!D451</f>
        <v>4</v>
      </c>
      <c r="D51" s="500">
        <v>12500</v>
      </c>
      <c r="E51" s="500">
        <v>10800</v>
      </c>
    </row>
    <row r="52" spans="1:5" ht="16" thickBot="1" x14ac:dyDescent="0.35">
      <c r="A52" s="419" t="s">
        <v>1212</v>
      </c>
      <c r="B52" s="91" t="s">
        <v>163</v>
      </c>
      <c r="C52" s="499">
        <f>'АП Калининский'!D460</f>
        <v>2</v>
      </c>
      <c r="D52" s="500">
        <v>7900</v>
      </c>
      <c r="E52" s="500">
        <v>6900</v>
      </c>
    </row>
    <row r="53" spans="1:5" ht="16" thickBot="1" x14ac:dyDescent="0.35">
      <c r="A53" s="419" t="s">
        <v>1213</v>
      </c>
      <c r="B53" s="91" t="s">
        <v>163</v>
      </c>
      <c r="C53" s="499">
        <f>'АП Калининский'!D469</f>
        <v>3</v>
      </c>
      <c r="D53" s="500">
        <v>9600</v>
      </c>
      <c r="E53" s="500">
        <v>8301</v>
      </c>
    </row>
    <row r="54" spans="1:5" ht="16" thickBot="1" x14ac:dyDescent="0.35">
      <c r="A54" s="419" t="s">
        <v>1214</v>
      </c>
      <c r="B54" s="91" t="s">
        <v>163</v>
      </c>
      <c r="C54" s="499">
        <f>'АП Калининский'!D478</f>
        <v>3</v>
      </c>
      <c r="D54" s="500">
        <v>8802</v>
      </c>
      <c r="E54" s="500">
        <v>7800</v>
      </c>
    </row>
    <row r="55" spans="1:5" ht="16" thickBot="1" x14ac:dyDescent="0.35">
      <c r="A55" s="419" t="s">
        <v>1215</v>
      </c>
      <c r="B55" s="91" t="s">
        <v>163</v>
      </c>
      <c r="C55" s="499">
        <f>'АП Калининский'!D487</f>
        <v>3</v>
      </c>
      <c r="D55" s="500">
        <v>11202</v>
      </c>
      <c r="E55" s="500">
        <v>9501</v>
      </c>
    </row>
    <row r="56" spans="1:5" ht="16" thickBot="1" x14ac:dyDescent="0.35">
      <c r="A56" s="419" t="s">
        <v>1216</v>
      </c>
      <c r="B56" s="91" t="s">
        <v>163</v>
      </c>
      <c r="C56" s="499">
        <f>'АП Калининский'!D496</f>
        <v>4</v>
      </c>
      <c r="D56" s="500">
        <v>12500</v>
      </c>
      <c r="E56" s="500">
        <v>10600</v>
      </c>
    </row>
    <row r="57" spans="1:5" ht="16" thickBot="1" x14ac:dyDescent="0.35">
      <c r="A57" s="419" t="s">
        <v>1217</v>
      </c>
      <c r="B57" s="91" t="s">
        <v>163</v>
      </c>
      <c r="C57" s="499">
        <f>'АП Калининский'!D505</f>
        <v>5</v>
      </c>
      <c r="D57" s="500">
        <v>18100</v>
      </c>
      <c r="E57" s="500">
        <v>15300</v>
      </c>
    </row>
    <row r="58" spans="1:5" ht="16" thickBot="1" x14ac:dyDescent="0.35">
      <c r="A58" s="419" t="s">
        <v>1218</v>
      </c>
      <c r="B58" s="91" t="s">
        <v>163</v>
      </c>
      <c r="C58" s="499">
        <f>'АП Калининский'!D514</f>
        <v>3</v>
      </c>
      <c r="D58" s="500">
        <v>10902</v>
      </c>
      <c r="E58" s="500">
        <v>9201</v>
      </c>
    </row>
    <row r="59" spans="1:5" ht="16" thickBot="1" x14ac:dyDescent="0.35">
      <c r="A59" s="419" t="s">
        <v>1219</v>
      </c>
      <c r="B59" s="91" t="s">
        <v>163</v>
      </c>
      <c r="C59" s="499">
        <f>'АП Калининский'!D523</f>
        <v>2</v>
      </c>
      <c r="D59" s="500">
        <v>8800</v>
      </c>
      <c r="E59" s="500">
        <v>7600</v>
      </c>
    </row>
    <row r="60" spans="1:5" ht="16" thickBot="1" x14ac:dyDescent="0.35">
      <c r="A60" s="419" t="s">
        <v>1220</v>
      </c>
      <c r="B60" s="91" t="s">
        <v>163</v>
      </c>
      <c r="C60" s="499">
        <f>'АП Калининский'!D532</f>
        <v>1</v>
      </c>
      <c r="D60" s="500">
        <v>6700</v>
      </c>
      <c r="E60" s="500">
        <v>5100</v>
      </c>
    </row>
    <row r="61" spans="1:5" ht="16" thickBot="1" x14ac:dyDescent="0.35">
      <c r="A61" s="419" t="s">
        <v>1221</v>
      </c>
      <c r="B61" s="91" t="s">
        <v>163</v>
      </c>
      <c r="C61" s="499">
        <f>'АП Калининский'!D541</f>
        <v>2</v>
      </c>
      <c r="D61" s="500">
        <v>9200</v>
      </c>
      <c r="E61" s="500">
        <v>8000</v>
      </c>
    </row>
    <row r="62" spans="1:5" ht="16" thickBot="1" x14ac:dyDescent="0.35">
      <c r="A62" s="419" t="s">
        <v>1222</v>
      </c>
      <c r="B62" s="91" t="s">
        <v>163</v>
      </c>
      <c r="C62" s="499">
        <f>'АП Калининский'!D550</f>
        <v>4</v>
      </c>
      <c r="D62" s="500">
        <v>17800</v>
      </c>
      <c r="E62" s="509">
        <v>15600</v>
      </c>
    </row>
    <row r="63" spans="1:5" ht="16" thickBot="1" x14ac:dyDescent="0.35">
      <c r="A63" s="419" t="s">
        <v>1223</v>
      </c>
      <c r="B63" s="91" t="s">
        <v>163</v>
      </c>
      <c r="C63" s="499">
        <f>'АП Калининский'!D559</f>
        <v>1</v>
      </c>
      <c r="D63" s="500">
        <v>7100</v>
      </c>
      <c r="E63" s="509">
        <v>5900</v>
      </c>
    </row>
    <row r="64" spans="1:5" ht="16" thickBot="1" x14ac:dyDescent="0.4">
      <c r="A64" s="510" t="s">
        <v>1054</v>
      </c>
      <c r="B64" s="91" t="s">
        <v>163</v>
      </c>
      <c r="C64" s="511">
        <v>1</v>
      </c>
      <c r="D64" s="512">
        <v>8000</v>
      </c>
      <c r="E64" s="513">
        <v>6000</v>
      </c>
    </row>
    <row r="65" spans="1:11" ht="16" thickBot="1" x14ac:dyDescent="0.35">
      <c r="A65" s="514" t="s">
        <v>1063</v>
      </c>
      <c r="B65" s="91" t="s">
        <v>163</v>
      </c>
      <c r="C65" s="499">
        <v>3</v>
      </c>
      <c r="D65" s="500">
        <v>32202</v>
      </c>
      <c r="E65" s="500">
        <v>28002</v>
      </c>
    </row>
    <row r="66" spans="1:11" ht="14.5" thickBot="1" x14ac:dyDescent="0.35">
      <c r="A66" s="39" t="s">
        <v>89</v>
      </c>
      <c r="B66" s="248"/>
      <c r="C66" s="249">
        <f>SUM(C48:C65)</f>
        <v>49</v>
      </c>
      <c r="D66" s="256">
        <f>SUM(D48:D65)</f>
        <v>246808</v>
      </c>
      <c r="E66" s="515">
        <f>SUM(E48:E65)</f>
        <v>210105</v>
      </c>
      <c r="F66" s="410"/>
      <c r="G66" s="460"/>
    </row>
    <row r="67" spans="1:11" ht="15.5" x14ac:dyDescent="0.3">
      <c r="H67" s="516"/>
      <c r="I67" s="517"/>
      <c r="J67" s="518"/>
      <c r="K67" s="518"/>
    </row>
    <row r="68" spans="1:11" ht="14.5" thickBot="1" x14ac:dyDescent="0.35"/>
    <row r="69" spans="1:11" ht="15" thickBot="1" x14ac:dyDescent="0.4">
      <c r="A69" s="156" t="s">
        <v>89</v>
      </c>
      <c r="B69" s="157">
        <f>C8+C11+C14+C28+C34+C43+C66+C40+C45</f>
        <v>965</v>
      </c>
      <c r="C69"/>
      <c r="D69" s="581" t="s">
        <v>1043</v>
      </c>
      <c r="E69" s="581"/>
    </row>
    <row r="75" spans="1:11" x14ac:dyDescent="0.3">
      <c r="B75" s="410"/>
      <c r="C75" s="235"/>
      <c r="D75" s="236"/>
      <c r="E75" s="237"/>
      <c r="F75" s="237"/>
      <c r="G75" s="237"/>
    </row>
    <row r="76" spans="1:11" x14ac:dyDescent="0.3">
      <c r="H76" s="237"/>
    </row>
  </sheetData>
  <mergeCells count="8">
    <mergeCell ref="D69:E69"/>
    <mergeCell ref="A2:C2"/>
    <mergeCell ref="A10:C10"/>
    <mergeCell ref="A13:C13"/>
    <mergeCell ref="A16:C16"/>
    <mergeCell ref="A30:C30"/>
    <mergeCell ref="A42:C42"/>
    <mergeCell ref="A36:C36"/>
  </mergeCells>
  <hyperlinks>
    <hyperlink ref="A3" location="Калининский1" display="Калининский 1" xr:uid="{00000000-0004-0000-0900-000000000000}"/>
    <hyperlink ref="A4" location="Калининский2" display="Калининский 2" xr:uid="{00000000-0004-0000-0900-000001000000}"/>
    <hyperlink ref="A5" location="Калининский3" display="Калининский 3" xr:uid="{00000000-0004-0000-0900-000002000000}"/>
    <hyperlink ref="A6" location="Калининский4" display="Калининский 4" xr:uid="{00000000-0004-0000-0900-000003000000}"/>
    <hyperlink ref="A7" location="Калининский5" display="Калининский 5" xr:uid="{00000000-0004-0000-0900-000004000000}"/>
    <hyperlink ref="A11" location="Кондратьевский62к3" display="ЖК на Кондратьевском 62к3" xr:uid="{00000000-0004-0000-0900-000005000000}"/>
    <hyperlink ref="A14" location="Кантемировский" display="ЖК Кантемировский" xr:uid="{00000000-0004-0000-0900-000006000000}"/>
    <hyperlink ref="A17" location="Брянцева15к2" display="ЖК на ул. Брянцева 15 к. 2" xr:uid="{00000000-0004-0000-0900-000007000000}"/>
    <hyperlink ref="A18" location="Гражданский116" display="ЖК на пр. Гражданский 116/5" xr:uid="{00000000-0004-0000-0900-000008000000}"/>
    <hyperlink ref="A19" location="НовоеСозвездие" display="ЖК Новое Созвездие" xr:uid="{00000000-0004-0000-0900-000009000000}"/>
    <hyperlink ref="A20" location="Учительская18" display="ЖК на ул. Учительская 18 к.1, к.3" xr:uid="{00000000-0004-0000-0900-00000A000000}"/>
    <hyperlink ref="A21" location="Ушинского2" display="ЖК на ул. Ушинского 2/1" xr:uid="{00000000-0004-0000-0900-00000B000000}"/>
    <hyperlink ref="A22" location="Гражданский88" display="ЖК на пр. Гражданский 88 к.3, к.4" xr:uid="{00000000-0004-0000-0900-00000C000000}"/>
    <hyperlink ref="A23" location="Вавиловых7к4" display="ЖК на ул. Вавиловых 7 к.4" xr:uid="{00000000-0004-0000-0900-00000D000000}"/>
    <hyperlink ref="A24" location="Орбита" display="ЖК Орбита" xr:uid="{00000000-0004-0000-0900-00000E000000}"/>
    <hyperlink ref="A25" location="Науки8к3" display="ЖК на пр. Науки 8 к.3" xr:uid="{00000000-0004-0000-0900-00000F000000}"/>
    <hyperlink ref="A26" location="ГражданскаСити" display="ЖК Гражданка Сити " xr:uid="{00000000-0004-0000-0900-000010000000}"/>
    <hyperlink ref="A27" location="Науки19к2" display="ЖК на пр. Науки 19к.2" xr:uid="{00000000-0004-0000-0900-000011000000}"/>
    <hyperlink ref="A31" location="ИванДаМарья" display="ЖК Иван-да-Марья" xr:uid="{00000000-0004-0000-0900-000012000000}"/>
    <hyperlink ref="A32" location="КириллИДарья" display="ЖК Кирилл и Дарья" xr:uid="{00000000-0004-0000-0900-000013000000}"/>
    <hyperlink ref="A33" location="ГородМастеров" display="ЖК Город мастеров, ЖК Пифагор" xr:uid="{00000000-0004-0000-0900-000014000000}"/>
    <hyperlink ref="A43" location="Авангард" display="ЖК Авангард" xr:uid="{00000000-0004-0000-0900-000015000000}"/>
    <hyperlink ref="A48" location="УтренняяЗвездаЭкран" display="ЖК Утренняя звезда" xr:uid="{00000000-0004-0000-0900-000016000000}"/>
    <hyperlink ref="A49" location="ДомМегалит" display="ЖК Дом Мегалит" xr:uid="{00000000-0004-0000-0900-000017000000}"/>
    <hyperlink ref="A50" location="Ушинского14" display="ЖК Ушинского 14" xr:uid="{00000000-0004-0000-0900-000018000000}"/>
    <hyperlink ref="A51" location="Тимуровская23к1" display="ЖК Тимуровская 23/1" xr:uid="{00000000-0004-0000-0900-000019000000}"/>
    <hyperlink ref="A52" location="Тимуровская23к2" display="ЖК Тимуровская 23/2" xr:uid="{00000000-0004-0000-0900-00001A000000}"/>
    <hyperlink ref="A53" location="Тимуровская23к3" display="ЖК Тимуровская 23/3" xr:uid="{00000000-0004-0000-0900-00001B000000}"/>
    <hyperlink ref="A54" location="Черкасова14" display="ЖК Черкасова 14" xr:uid="{00000000-0004-0000-0900-00001C000000}"/>
    <hyperlink ref="A55" location="Вавиловых19" display="ЖК Вавиловых 19" xr:uid="{00000000-0004-0000-0900-00001D000000}"/>
    <hyperlink ref="A56" location="СофьиКовалевской16к5" display="ЖК Софьи Ковалевской 16/5" xr:uid="{00000000-0004-0000-0900-00001E000000}"/>
    <hyperlink ref="A57" location="Карпинского33к1" display="ЖК Карпинского 33/1" xr:uid="{00000000-0004-0000-0900-00001F000000}"/>
    <hyperlink ref="A58" location="Руставели60" display="ЖК Руставели 60" xr:uid="{00000000-0004-0000-0900-000020000000}"/>
    <hyperlink ref="A59" location="Науки63" display="ЖК Науки 63" xr:uid="{00000000-0004-0000-0900-000021000000}"/>
    <hyperlink ref="A60" location="Гражданский88к6" display="ЖК Гражданский 88/6" xr:uid="{00000000-0004-0000-0900-000022000000}"/>
    <hyperlink ref="A61" location="Верности14к2" display="ЖК Верности 14/2" xr:uid="{00000000-0004-0000-0900-000023000000}"/>
    <hyperlink ref="A62" location="Непокоренных49к2" display="ЖК Непокоренных 49/2" xr:uid="{00000000-0004-0000-0900-000024000000}"/>
    <hyperlink ref="A63" location="Науки8к3" display="ЖК Науки 8/3" xr:uid="{00000000-0004-0000-0900-000025000000}"/>
    <hyperlink ref="D69:E69" location="'ВЫБОР РАЙОНА'!A1" display="Вернуться к выбору района" xr:uid="{00000000-0004-0000-0900-000026000000}"/>
    <hyperlink ref="A37" location="БелАрт" display="ЖК БелАрт" xr:uid="{00000000-0004-0000-0900-000027000000}"/>
    <hyperlink ref="A64" location="FusionЖК" display="ЖК Fusion" xr:uid="{00000000-0004-0000-0900-000028000000}"/>
    <hyperlink ref="A65" location="ЖКМонбланн" display="ЖК Монблан" xr:uid="{00000000-0004-0000-0900-000029000000}"/>
    <hyperlink ref="A45" location="ЖКМонбланСтенд" display="ЖК Монблан" xr:uid="{00000000-0004-0000-0900-00002A000000}"/>
    <hyperlink ref="A39" location="УтренняяЗвезда" display="ЖК Утренняя звезда" xr:uid="{00000000-0004-0000-0900-00002B000000}"/>
    <hyperlink ref="A38" location="БелАрт2" display="ЖК БелАрт" xr:uid="{00000000-0004-0000-0900-00002C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1"/>
  <sheetViews>
    <sheetView workbookViewId="0">
      <pane ySplit="1" topLeftCell="A2" activePane="bottomLeft" state="frozen"/>
      <selection pane="bottomLeft" activeCell="Z36" sqref="Z36"/>
    </sheetView>
  </sheetViews>
  <sheetFormatPr defaultColWidth="9.1796875" defaultRowHeight="14.5" x14ac:dyDescent="0.35"/>
  <cols>
    <col min="1" max="1" width="29.81640625" customWidth="1"/>
    <col min="2" max="2" width="20.453125" customWidth="1"/>
    <col min="3" max="3" width="16.1796875" customWidth="1"/>
    <col min="4" max="4" width="14.453125" customWidth="1"/>
    <col min="5" max="5" width="13.81640625" customWidth="1"/>
    <col min="6" max="6" width="16.453125" customWidth="1"/>
    <col min="7" max="7" width="17.26953125" customWidth="1"/>
  </cols>
  <sheetData>
    <row r="1" spans="1:8" ht="15" thickBot="1" x14ac:dyDescent="0.4">
      <c r="A1" s="21"/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8" ht="16" thickBot="1" x14ac:dyDescent="0.4">
      <c r="A2" s="578" t="s">
        <v>7</v>
      </c>
      <c r="B2" s="579"/>
      <c r="C2" s="580"/>
      <c r="D2" s="37">
        <v>3000</v>
      </c>
      <c r="E2" s="332">
        <v>1650</v>
      </c>
      <c r="F2" s="332">
        <v>900</v>
      </c>
      <c r="G2" s="332">
        <v>540</v>
      </c>
    </row>
    <row r="3" spans="1:8" ht="15" thickBot="1" x14ac:dyDescent="0.4">
      <c r="A3" s="420" t="s">
        <v>1377</v>
      </c>
      <c r="B3" s="38" t="s">
        <v>9</v>
      </c>
      <c r="C3" s="100">
        <f>'АП Мурино'!D4</f>
        <v>56</v>
      </c>
      <c r="D3" s="54">
        <f>C3*D2</f>
        <v>168000</v>
      </c>
      <c r="E3" s="54">
        <f>C3*E2</f>
        <v>92400</v>
      </c>
      <c r="F3" s="54">
        <f>C3*F2</f>
        <v>50400</v>
      </c>
      <c r="G3" s="54">
        <f>C3*G2</f>
        <v>30240</v>
      </c>
      <c r="H3" s="402"/>
    </row>
    <row r="4" spans="1:8" ht="16" thickBot="1" x14ac:dyDescent="0.4">
      <c r="A4" s="420" t="s">
        <v>1378</v>
      </c>
      <c r="B4" s="38" t="s">
        <v>9</v>
      </c>
      <c r="C4" s="333">
        <f>'АП Мурино'!D16</f>
        <v>6</v>
      </c>
      <c r="D4" s="334">
        <f>C4*D2</f>
        <v>18000</v>
      </c>
      <c r="E4" s="334">
        <f>C4*E2</f>
        <v>9900</v>
      </c>
      <c r="F4" s="334">
        <f>C4*F2</f>
        <v>5400</v>
      </c>
      <c r="G4" s="54">
        <f>C4*G2</f>
        <v>3240</v>
      </c>
      <c r="H4" s="402"/>
    </row>
    <row r="5" spans="1:8" ht="29" thickBot="1" x14ac:dyDescent="0.4">
      <c r="A5" s="445" t="s">
        <v>1872</v>
      </c>
      <c r="B5" s="38" t="s">
        <v>9</v>
      </c>
      <c r="C5" s="333">
        <v>26</v>
      </c>
      <c r="D5" s="334">
        <f>C5*D2</f>
        <v>78000</v>
      </c>
      <c r="E5" s="334">
        <f>C5*E2</f>
        <v>42900</v>
      </c>
      <c r="F5" s="334">
        <f>C5*F2</f>
        <v>23400</v>
      </c>
      <c r="G5" s="54">
        <f>C5*G2</f>
        <v>14040</v>
      </c>
      <c r="H5" s="402"/>
    </row>
    <row r="6" spans="1:8" ht="15" thickBot="1" x14ac:dyDescent="0.4">
      <c r="A6" s="39" t="s">
        <v>89</v>
      </c>
      <c r="B6" s="248"/>
      <c r="C6" s="249">
        <f>SUM(C3:C5)</f>
        <v>88</v>
      </c>
      <c r="D6" s="37">
        <f>SUM(D3:D5)</f>
        <v>264000</v>
      </c>
      <c r="E6" s="37">
        <f>SUM(E3:E5)</f>
        <v>145200</v>
      </c>
      <c r="F6" s="37">
        <f>SUM(F3:F5)</f>
        <v>79200</v>
      </c>
      <c r="G6" s="37">
        <f>SUM(G2:G5)</f>
        <v>48060</v>
      </c>
    </row>
    <row r="7" spans="1:8" ht="15" thickBot="1" x14ac:dyDescent="0.4"/>
    <row r="8" spans="1:8" ht="16" thickBot="1" x14ac:dyDescent="0.4">
      <c r="A8" s="578" t="s">
        <v>7</v>
      </c>
      <c r="B8" s="579"/>
      <c r="C8" s="580"/>
      <c r="D8" s="37">
        <v>2600</v>
      </c>
      <c r="E8" s="332">
        <v>1300</v>
      </c>
      <c r="F8" s="332">
        <v>700</v>
      </c>
      <c r="G8" s="332"/>
    </row>
    <row r="9" spans="1:8" ht="16" thickBot="1" x14ac:dyDescent="0.4">
      <c r="A9" s="420" t="s">
        <v>1386</v>
      </c>
      <c r="B9" s="38" t="s">
        <v>9</v>
      </c>
      <c r="C9" s="333">
        <f>'АП Мурино'!D41</f>
        <v>11</v>
      </c>
      <c r="D9" s="334">
        <f>C9*D8</f>
        <v>28600</v>
      </c>
      <c r="E9" s="334">
        <f>C9*E8</f>
        <v>14300</v>
      </c>
      <c r="F9" s="334">
        <f>C9*F8</f>
        <v>7700</v>
      </c>
      <c r="G9" s="54"/>
      <c r="H9" s="402"/>
    </row>
    <row r="10" spans="1:8" ht="16" thickBot="1" x14ac:dyDescent="0.4">
      <c r="A10" s="420"/>
      <c r="B10" s="38"/>
      <c r="C10" s="333"/>
      <c r="D10" s="334"/>
      <c r="E10" s="334"/>
      <c r="F10" s="334"/>
      <c r="G10" s="54"/>
    </row>
    <row r="11" spans="1:8" ht="16" thickBot="1" x14ac:dyDescent="0.4">
      <c r="A11" s="578" t="s">
        <v>7</v>
      </c>
      <c r="B11" s="579"/>
      <c r="C11" s="580"/>
      <c r="D11" s="37"/>
      <c r="E11" s="332">
        <v>1200</v>
      </c>
      <c r="F11" s="332">
        <v>650</v>
      </c>
      <c r="G11" s="332"/>
    </row>
    <row r="12" spans="1:8" ht="16" thickBot="1" x14ac:dyDescent="0.4">
      <c r="A12" s="420" t="s">
        <v>1390</v>
      </c>
      <c r="B12" s="38" t="s">
        <v>9</v>
      </c>
      <c r="C12" s="333">
        <f>'АП Мурино'!D55</f>
        <v>20</v>
      </c>
      <c r="D12" s="334" t="s">
        <v>1873</v>
      </c>
      <c r="E12" s="334">
        <f>C12*E11</f>
        <v>24000</v>
      </c>
      <c r="F12" s="334">
        <f>C12*F11</f>
        <v>13000</v>
      </c>
      <c r="G12" s="332"/>
    </row>
    <row r="13" spans="1:8" ht="15" thickBot="1" x14ac:dyDescent="0.4"/>
    <row r="14" spans="1:8" ht="15" thickBot="1" x14ac:dyDescent="0.4">
      <c r="A14" s="578" t="s">
        <v>7</v>
      </c>
      <c r="B14" s="579"/>
      <c r="C14" s="580"/>
      <c r="D14" s="37"/>
      <c r="E14" s="37">
        <v>1725</v>
      </c>
      <c r="F14" s="37">
        <v>1150</v>
      </c>
      <c r="G14" s="37"/>
    </row>
    <row r="15" spans="1:8" ht="15" thickBot="1" x14ac:dyDescent="0.4">
      <c r="A15" s="445" t="s">
        <v>1390</v>
      </c>
      <c r="B15" s="52" t="s">
        <v>600</v>
      </c>
      <c r="C15" s="53">
        <f>'АП Мурино'!D70</f>
        <v>6</v>
      </c>
      <c r="D15" s="54"/>
      <c r="E15" s="54">
        <f>C15*E14</f>
        <v>10350</v>
      </c>
      <c r="F15" s="54">
        <f>C15*F14</f>
        <v>6900</v>
      </c>
      <c r="G15" s="54"/>
    </row>
    <row r="16" spans="1:8" ht="15" thickBot="1" x14ac:dyDescent="0.4">
      <c r="A16" s="445" t="s">
        <v>1910</v>
      </c>
      <c r="B16" s="52" t="s">
        <v>600</v>
      </c>
      <c r="C16" s="53">
        <f>'АП Мурино'!D85</f>
        <v>10</v>
      </c>
      <c r="D16" s="54"/>
      <c r="E16" s="54">
        <f>C16*E14</f>
        <v>17250</v>
      </c>
      <c r="F16" s="54">
        <f>C16*F14</f>
        <v>11500</v>
      </c>
      <c r="G16" s="54"/>
    </row>
    <row r="17" spans="1:7" ht="15" thickBot="1" x14ac:dyDescent="0.4">
      <c r="A17" s="445" t="s">
        <v>1392</v>
      </c>
      <c r="B17" s="52" t="s">
        <v>600</v>
      </c>
      <c r="C17" s="53">
        <f>'АП Мурино'!D95</f>
        <v>2</v>
      </c>
      <c r="D17" s="54"/>
      <c r="E17" s="54">
        <f>C17*E14</f>
        <v>3450</v>
      </c>
      <c r="F17" s="54">
        <f>C17*F14</f>
        <v>2300</v>
      </c>
      <c r="G17" s="54"/>
    </row>
    <row r="18" spans="1:7" ht="15" thickBot="1" x14ac:dyDescent="0.4">
      <c r="A18" s="39" t="s">
        <v>89</v>
      </c>
      <c r="B18" s="248"/>
      <c r="C18" s="249">
        <f>SUM(C15:C17)</f>
        <v>18</v>
      </c>
      <c r="D18" s="37"/>
      <c r="E18" s="37">
        <f>SUM(E15:E17)</f>
        <v>31050</v>
      </c>
      <c r="F18" s="37">
        <f>SUM(F15:F17)</f>
        <v>20700</v>
      </c>
      <c r="G18" s="37"/>
    </row>
    <row r="19" spans="1:7" ht="15" thickBot="1" x14ac:dyDescent="0.4">
      <c r="A19" s="39"/>
      <c r="B19" s="483"/>
      <c r="C19" s="484"/>
      <c r="D19" s="486"/>
      <c r="E19" s="486"/>
      <c r="F19" s="486"/>
      <c r="G19" s="486"/>
    </row>
    <row r="20" spans="1:7" ht="15" thickBot="1" x14ac:dyDescent="0.4">
      <c r="A20" s="578" t="s">
        <v>7</v>
      </c>
      <c r="B20" s="579"/>
      <c r="C20" s="580"/>
      <c r="D20" s="37"/>
      <c r="E20" s="37">
        <v>1750</v>
      </c>
      <c r="F20" s="37">
        <v>1150</v>
      </c>
      <c r="G20" s="37"/>
    </row>
    <row r="21" spans="1:7" ht="15" thickBot="1" x14ac:dyDescent="0.4">
      <c r="A21" s="445" t="s">
        <v>1983</v>
      </c>
      <c r="B21" s="52" t="s">
        <v>600</v>
      </c>
      <c r="C21" s="53">
        <v>5</v>
      </c>
      <c r="D21" s="37"/>
      <c r="E21" s="54">
        <f>E20*C21</f>
        <v>8750</v>
      </c>
      <c r="F21" s="54">
        <f>F20*C21</f>
        <v>5750</v>
      </c>
      <c r="G21" s="37"/>
    </row>
    <row r="22" spans="1:7" ht="15" thickBot="1" x14ac:dyDescent="0.4">
      <c r="A22" s="37"/>
      <c r="B22" s="37"/>
      <c r="C22" s="37"/>
      <c r="D22" s="37"/>
      <c r="E22" s="37"/>
      <c r="F22" s="37"/>
      <c r="G22" s="37"/>
    </row>
    <row r="23" spans="1:7" ht="15" thickBot="1" x14ac:dyDescent="0.4">
      <c r="A23" s="578" t="s">
        <v>7</v>
      </c>
      <c r="B23" s="579"/>
      <c r="C23" s="580"/>
      <c r="D23" s="37"/>
      <c r="E23" s="37">
        <v>1280</v>
      </c>
      <c r="F23" s="37">
        <v>730</v>
      </c>
      <c r="G23" s="37"/>
    </row>
    <row r="24" spans="1:7" ht="15" thickBot="1" x14ac:dyDescent="0.4">
      <c r="A24" s="445" t="s">
        <v>1925</v>
      </c>
      <c r="B24" s="38" t="s">
        <v>9</v>
      </c>
      <c r="C24" s="53">
        <f>'АП Мурино'!D111</f>
        <v>37</v>
      </c>
      <c r="D24" s="54"/>
      <c r="E24" s="54">
        <f>C24*E23</f>
        <v>47360</v>
      </c>
      <c r="F24" s="54">
        <f>C24*F23</f>
        <v>27010</v>
      </c>
      <c r="G24" s="54"/>
    </row>
    <row r="25" spans="1:7" ht="15" thickBot="1" x14ac:dyDescent="0.4"/>
    <row r="26" spans="1:7" ht="30.5" thickBot="1" x14ac:dyDescent="0.4">
      <c r="A26" s="151" t="s">
        <v>1946</v>
      </c>
      <c r="B26" s="151" t="s">
        <v>1</v>
      </c>
      <c r="C26" s="529" t="s">
        <v>1174</v>
      </c>
      <c r="D26" s="89" t="s">
        <v>1941</v>
      </c>
      <c r="E26" s="89" t="s">
        <v>1942</v>
      </c>
    </row>
    <row r="27" spans="1:7" ht="15" thickBot="1" x14ac:dyDescent="0.4">
      <c r="A27" s="575" t="s">
        <v>1943</v>
      </c>
      <c r="B27" s="576"/>
      <c r="C27" s="577"/>
      <c r="D27" s="393">
        <v>15000</v>
      </c>
      <c r="E27" s="393">
        <v>12000</v>
      </c>
    </row>
    <row r="28" spans="1:7" ht="15" thickBot="1" x14ac:dyDescent="0.4">
      <c r="A28" s="51" t="s">
        <v>1952</v>
      </c>
      <c r="B28" s="52" t="s">
        <v>1948</v>
      </c>
      <c r="C28" s="530">
        <v>1</v>
      </c>
      <c r="D28" s="531">
        <f>C28*D27</f>
        <v>15000</v>
      </c>
      <c r="E28" s="531">
        <f>C28*E27</f>
        <v>12000</v>
      </c>
    </row>
    <row r="29" spans="1:7" ht="15" thickBot="1" x14ac:dyDescent="0.4"/>
    <row r="30" spans="1:7" ht="15" thickBot="1" x14ac:dyDescent="0.4">
      <c r="A30" s="156" t="s">
        <v>89</v>
      </c>
      <c r="B30" s="157">
        <f>C6+C9+C12+C18+C24+C28+C21</f>
        <v>180</v>
      </c>
      <c r="D30" s="581" t="s">
        <v>1043</v>
      </c>
      <c r="E30" s="581"/>
      <c r="F30" s="486"/>
      <c r="G30" s="486"/>
    </row>
    <row r="31" spans="1:7" x14ac:dyDescent="0.35">
      <c r="A31" s="460"/>
      <c r="B31" s="319"/>
      <c r="C31" s="236"/>
      <c r="D31" s="237"/>
      <c r="E31" s="237"/>
      <c r="F31" s="237"/>
      <c r="G31" s="237"/>
    </row>
  </sheetData>
  <mergeCells count="8">
    <mergeCell ref="D30:E30"/>
    <mergeCell ref="A2:C2"/>
    <mergeCell ref="A8:C8"/>
    <mergeCell ref="A14:C14"/>
    <mergeCell ref="A23:C23"/>
    <mergeCell ref="A11:C11"/>
    <mergeCell ref="A27:C27"/>
    <mergeCell ref="A20:C20"/>
  </mergeCells>
  <hyperlinks>
    <hyperlink ref="A3" location="МуринскийПосад" display="ЖК Муринский Посад" xr:uid="{00000000-0004-0000-0A00-000000000000}"/>
    <hyperlink ref="A4" location="МуринскиеВысоты" display="ЖК Муринские высоты" xr:uid="{00000000-0004-0000-0A00-000001000000}"/>
    <hyperlink ref="A9" location="СтараяКрепость" display="ЖК Старая крепость" xr:uid="{00000000-0004-0000-0A00-000002000000}"/>
    <hyperlink ref="A12" location="Викторич" display="ЖК Виктория" xr:uid="{00000000-0004-0000-0A00-000003000000}"/>
    <hyperlink ref="A15" location="ВикторияХолл" display="ЖК Виктория" xr:uid="{00000000-0004-0000-0A00-000004000000}"/>
    <hyperlink ref="A16" location="ЦветыРадуги" display="ЖК Цветы радуги" xr:uid="{00000000-0004-0000-0A00-000005000000}"/>
    <hyperlink ref="A17" location="Авиатор" display="ЖК Авиатор" xr:uid="{00000000-0004-0000-0A00-000006000000}"/>
    <hyperlink ref="A5" location="Муринское1" display="ЖК Муринское-1" xr:uid="{00000000-0004-0000-0A00-000007000000}"/>
    <hyperlink ref="D30:E30" location="'ВЫБОР РАЙОНА'!A1" display="Вернуться к выбору района" xr:uid="{00000000-0004-0000-0A00-000008000000}"/>
    <hyperlink ref="A24" location="IDMURINO" display="ID MURINO" xr:uid="{00000000-0004-0000-0A00-000009000000}"/>
    <hyperlink ref="A28" location="ПВЗМурин27к4" display="ПВЗ Муринская д. 27 к4" xr:uid="{00000000-0004-0000-0A00-00000A000000}"/>
    <hyperlink ref="A21" location="ЖКУрбанист" display="ЖК Урбанист" xr:uid="{00000000-0004-0000-0A00-00000B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8"/>
  <sheetViews>
    <sheetView workbookViewId="0">
      <pane ySplit="1" topLeftCell="A2" activePane="bottomLeft" state="frozen"/>
      <selection pane="bottomLeft" activeCell="F33" sqref="F33"/>
    </sheetView>
  </sheetViews>
  <sheetFormatPr defaultColWidth="9.1796875" defaultRowHeight="14.5" x14ac:dyDescent="0.35"/>
  <cols>
    <col min="1" max="1" width="29.81640625" customWidth="1"/>
    <col min="2" max="2" width="20.453125" customWidth="1"/>
    <col min="3" max="3" width="16.1796875" customWidth="1"/>
    <col min="4" max="4" width="14.453125" customWidth="1"/>
    <col min="5" max="5" width="13.81640625" customWidth="1"/>
    <col min="6" max="6" width="16.453125" customWidth="1"/>
    <col min="7" max="7" width="17.26953125" customWidth="1"/>
  </cols>
  <sheetData>
    <row r="1" spans="1:8" ht="15" thickBot="1" x14ac:dyDescent="0.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8" ht="16" thickBot="1" x14ac:dyDescent="0.4">
      <c r="A2" s="578" t="s">
        <v>7</v>
      </c>
      <c r="B2" s="579"/>
      <c r="C2" s="580"/>
      <c r="D2" s="37">
        <v>3000</v>
      </c>
      <c r="E2" s="332">
        <v>1650</v>
      </c>
      <c r="F2" s="332">
        <v>900</v>
      </c>
      <c r="G2" s="332"/>
    </row>
    <row r="3" spans="1:8" ht="16" thickBot="1" x14ac:dyDescent="0.4">
      <c r="A3" s="420" t="s">
        <v>1400</v>
      </c>
      <c r="B3" s="38" t="s">
        <v>9</v>
      </c>
      <c r="C3" s="333">
        <f>'АП Кудрово'!D4</f>
        <v>12</v>
      </c>
      <c r="D3" s="334">
        <f>C3*D2</f>
        <v>36000</v>
      </c>
      <c r="E3" s="334">
        <f>C3*E2</f>
        <v>19800</v>
      </c>
      <c r="F3" s="334">
        <f>C3*F2</f>
        <v>10800</v>
      </c>
      <c r="G3" s="334"/>
      <c r="H3" s="402"/>
    </row>
    <row r="4" spans="1:8" ht="15" thickBot="1" x14ac:dyDescent="0.4">
      <c r="H4" s="402"/>
    </row>
    <row r="5" spans="1:8" ht="16" thickBot="1" x14ac:dyDescent="0.4">
      <c r="A5" s="578" t="s">
        <v>7</v>
      </c>
      <c r="B5" s="579"/>
      <c r="C5" s="580"/>
      <c r="D5" s="37">
        <v>2100</v>
      </c>
      <c r="E5" s="332">
        <v>1150</v>
      </c>
      <c r="F5" s="332">
        <v>670</v>
      </c>
      <c r="G5" s="332"/>
      <c r="H5" s="402"/>
    </row>
    <row r="6" spans="1:8" ht="16" thickBot="1" x14ac:dyDescent="0.4">
      <c r="A6" s="420" t="s">
        <v>1404</v>
      </c>
      <c r="B6" s="38" t="s">
        <v>9</v>
      </c>
      <c r="C6" s="333">
        <f>'АП Кудрово'!D19</f>
        <v>19</v>
      </c>
      <c r="D6" s="334">
        <f>C6*D5</f>
        <v>39900</v>
      </c>
      <c r="E6" s="334">
        <f>C6*E5</f>
        <v>21850</v>
      </c>
      <c r="F6" s="334">
        <f>C6*F5</f>
        <v>12730</v>
      </c>
      <c r="G6" s="334"/>
      <c r="H6" s="402"/>
    </row>
    <row r="7" spans="1:8" ht="16" thickBot="1" x14ac:dyDescent="0.4">
      <c r="A7" s="420" t="s">
        <v>1405</v>
      </c>
      <c r="B7" s="38" t="s">
        <v>9</v>
      </c>
      <c r="C7" s="333">
        <f>'АП Кудрово'!D31</f>
        <v>25</v>
      </c>
      <c r="D7" s="334">
        <f>C7*D5</f>
        <v>52500</v>
      </c>
      <c r="E7" s="334">
        <f>C7*E5</f>
        <v>28750</v>
      </c>
      <c r="F7" s="334">
        <f>C7*F5</f>
        <v>16750</v>
      </c>
      <c r="G7" s="334"/>
    </row>
    <row r="8" spans="1:8" ht="16" thickBot="1" x14ac:dyDescent="0.4">
      <c r="A8" s="420" t="s">
        <v>1406</v>
      </c>
      <c r="B8" s="38" t="s">
        <v>9</v>
      </c>
      <c r="C8" s="333">
        <f>'АП Кудрово'!D41</f>
        <v>16</v>
      </c>
      <c r="D8" s="334">
        <f>C8*D5</f>
        <v>33600</v>
      </c>
      <c r="E8" s="334">
        <f>C8*E5</f>
        <v>18400</v>
      </c>
      <c r="F8" s="334">
        <f>C8*F5</f>
        <v>10720</v>
      </c>
      <c r="G8" s="334"/>
    </row>
    <row r="9" spans="1:8" ht="16" thickBot="1" x14ac:dyDescent="0.4">
      <c r="A9" s="420" t="s">
        <v>1407</v>
      </c>
      <c r="B9" s="38" t="s">
        <v>9</v>
      </c>
      <c r="C9" s="333">
        <f>'АП Кудрово'!D58</f>
        <v>24</v>
      </c>
      <c r="D9" s="334">
        <f>C9*D5</f>
        <v>50400</v>
      </c>
      <c r="E9" s="334">
        <f>C9*E5</f>
        <v>27600</v>
      </c>
      <c r="F9" s="334">
        <f>C9*F5</f>
        <v>16080</v>
      </c>
      <c r="G9" s="334"/>
    </row>
    <row r="10" spans="1:8" ht="16" thickBot="1" x14ac:dyDescent="0.4">
      <c r="A10" s="420" t="s">
        <v>1408</v>
      </c>
      <c r="B10" s="38" t="s">
        <v>9</v>
      </c>
      <c r="C10" s="333">
        <f>'АП Кудрово'!D70</f>
        <v>10</v>
      </c>
      <c r="D10" s="334">
        <f>C10*D5</f>
        <v>21000</v>
      </c>
      <c r="E10" s="334">
        <f>C10*E5</f>
        <v>11500</v>
      </c>
      <c r="F10" s="334">
        <f>C10*F5</f>
        <v>6700</v>
      </c>
      <c r="G10" s="334"/>
    </row>
    <row r="11" spans="1:8" ht="16" thickBot="1" x14ac:dyDescent="0.4">
      <c r="A11" s="420" t="s">
        <v>1409</v>
      </c>
      <c r="B11" s="38" t="s">
        <v>9</v>
      </c>
      <c r="C11" s="333">
        <f>'АП Кудрово'!D84</f>
        <v>22</v>
      </c>
      <c r="D11" s="334">
        <f>C11*D5</f>
        <v>46200</v>
      </c>
      <c r="E11" s="334">
        <f>C11*E5</f>
        <v>25300</v>
      </c>
      <c r="F11" s="334">
        <f>C11*F5</f>
        <v>14740</v>
      </c>
      <c r="G11" s="334"/>
    </row>
    <row r="12" spans="1:8" ht="16" thickBot="1" x14ac:dyDescent="0.4">
      <c r="A12" s="420" t="s">
        <v>1410</v>
      </c>
      <c r="B12" s="38" t="s">
        <v>9</v>
      </c>
      <c r="C12" s="333">
        <f>'АП Кудрово'!D102</f>
        <v>40</v>
      </c>
      <c r="D12" s="334">
        <f>C12*D5</f>
        <v>84000</v>
      </c>
      <c r="E12" s="334">
        <f>C12*E5</f>
        <v>46000</v>
      </c>
      <c r="F12" s="334">
        <f>C12*F5</f>
        <v>26800</v>
      </c>
      <c r="G12" s="334"/>
    </row>
    <row r="13" spans="1:8" ht="15" thickBot="1" x14ac:dyDescent="0.4">
      <c r="A13" s="39" t="s">
        <v>89</v>
      </c>
      <c r="B13" s="248"/>
      <c r="C13" s="249">
        <f>SUM(C6:C12)</f>
        <v>156</v>
      </c>
      <c r="D13" s="37">
        <f>SUM(D6:D12)</f>
        <v>327600</v>
      </c>
      <c r="E13" s="37">
        <f>SUM(E6:E12)</f>
        <v>179400</v>
      </c>
      <c r="F13" s="37">
        <f>SUM(F6:F12)</f>
        <v>104520</v>
      </c>
      <c r="G13" s="37"/>
    </row>
    <row r="14" spans="1:8" ht="15" thickBot="1" x14ac:dyDescent="0.4"/>
    <row r="15" spans="1:8" ht="16" thickBot="1" x14ac:dyDescent="0.4">
      <c r="A15" s="578" t="s">
        <v>1435</v>
      </c>
      <c r="B15" s="579"/>
      <c r="C15" s="580"/>
      <c r="D15" s="37"/>
      <c r="E15" s="332">
        <v>1280</v>
      </c>
      <c r="F15" s="332">
        <v>730</v>
      </c>
      <c r="G15" s="332"/>
    </row>
    <row r="16" spans="1:8" ht="16" thickBot="1" x14ac:dyDescent="0.4">
      <c r="A16" s="420" t="s">
        <v>1427</v>
      </c>
      <c r="B16" s="38" t="s">
        <v>9</v>
      </c>
      <c r="C16" s="333">
        <f>'АП Кудрово'!D114</f>
        <v>27</v>
      </c>
      <c r="D16" s="334"/>
      <c r="E16" s="334">
        <f>C16*E15</f>
        <v>34560</v>
      </c>
      <c r="F16" s="334">
        <f>C16*F15</f>
        <v>19710</v>
      </c>
      <c r="G16" s="334"/>
    </row>
    <row r="17" spans="1:7" ht="16" thickBot="1" x14ac:dyDescent="0.4">
      <c r="A17" s="420" t="s">
        <v>1428</v>
      </c>
      <c r="B17" s="38" t="s">
        <v>9</v>
      </c>
      <c r="C17" s="333">
        <f>'АП Кудрово'!D126</f>
        <v>40</v>
      </c>
      <c r="D17" s="334"/>
      <c r="E17" s="334">
        <f>C17*E15</f>
        <v>51200</v>
      </c>
      <c r="F17" s="334">
        <f>C17*F15</f>
        <v>29200</v>
      </c>
      <c r="G17" s="334"/>
    </row>
    <row r="18" spans="1:7" ht="16" thickBot="1" x14ac:dyDescent="0.4">
      <c r="A18" s="420" t="s">
        <v>1429</v>
      </c>
      <c r="B18" s="38" t="s">
        <v>9</v>
      </c>
      <c r="C18" s="333">
        <f>'АП Кудрово'!D138</f>
        <v>32</v>
      </c>
      <c r="D18" s="334"/>
      <c r="E18" s="334">
        <f>C18*E15</f>
        <v>40960</v>
      </c>
      <c r="F18" s="334">
        <f>C18*F15</f>
        <v>23360</v>
      </c>
      <c r="G18" s="334"/>
    </row>
    <row r="19" spans="1:7" ht="16" thickBot="1" x14ac:dyDescent="0.4">
      <c r="A19" s="420" t="s">
        <v>1430</v>
      </c>
      <c r="B19" s="38" t="s">
        <v>9</v>
      </c>
      <c r="C19" s="333">
        <f>'АП Кудрово'!D148</f>
        <v>33</v>
      </c>
      <c r="D19" s="334"/>
      <c r="E19" s="334">
        <f>C19*E15</f>
        <v>42240</v>
      </c>
      <c r="F19" s="334">
        <f>C19*F15</f>
        <v>24090</v>
      </c>
      <c r="G19" s="334"/>
    </row>
    <row r="20" spans="1:7" ht="16" thickBot="1" x14ac:dyDescent="0.4">
      <c r="A20" s="420" t="s">
        <v>1431</v>
      </c>
      <c r="B20" s="38" t="s">
        <v>9</v>
      </c>
      <c r="C20" s="333">
        <f>'АП Кудрово'!D162</f>
        <v>17</v>
      </c>
      <c r="D20" s="334"/>
      <c r="E20" s="334">
        <f>C20*E15</f>
        <v>21760</v>
      </c>
      <c r="F20" s="334">
        <f>C20*F15</f>
        <v>12410</v>
      </c>
      <c r="G20" s="334"/>
    </row>
    <row r="21" spans="1:7" ht="16" thickBot="1" x14ac:dyDescent="0.4">
      <c r="A21" s="420" t="s">
        <v>1432</v>
      </c>
      <c r="B21" s="38" t="s">
        <v>9</v>
      </c>
      <c r="C21" s="333">
        <f>'АП Кудрово'!D173</f>
        <v>16</v>
      </c>
      <c r="D21" s="334"/>
      <c r="E21" s="334">
        <f>C21*E15</f>
        <v>20480</v>
      </c>
      <c r="F21" s="334">
        <f>C21*F15</f>
        <v>11680</v>
      </c>
      <c r="G21" s="334"/>
    </row>
    <row r="22" spans="1:7" ht="15" thickBot="1" x14ac:dyDescent="0.4">
      <c r="A22" s="39" t="s">
        <v>89</v>
      </c>
      <c r="B22" s="248"/>
      <c r="C22" s="249">
        <f>SUM(C16:C21)</f>
        <v>165</v>
      </c>
      <c r="D22" s="37"/>
      <c r="E22" s="37">
        <f>SUM(E16:E21)</f>
        <v>211200</v>
      </c>
      <c r="F22" s="37">
        <f>SUM(F16:F21)</f>
        <v>120450</v>
      </c>
      <c r="G22" s="37"/>
    </row>
    <row r="23" spans="1:7" ht="15" thickBot="1" x14ac:dyDescent="0.4"/>
    <row r="24" spans="1:7" ht="16" thickBot="1" x14ac:dyDescent="0.4">
      <c r="A24" s="420" t="s">
        <v>1440</v>
      </c>
      <c r="B24" s="38" t="s">
        <v>9</v>
      </c>
      <c r="C24" s="333">
        <f>'АП Кудрово'!D185</f>
        <v>9</v>
      </c>
      <c r="D24" s="334"/>
      <c r="E24" s="334">
        <f>C24*1080</f>
        <v>9720</v>
      </c>
      <c r="F24" s="334">
        <f>C24*600</f>
        <v>5400</v>
      </c>
      <c r="G24" s="334"/>
    </row>
    <row r="25" spans="1:7" ht="15" thickBot="1" x14ac:dyDescent="0.4"/>
    <row r="26" spans="1:7" ht="16" thickBot="1" x14ac:dyDescent="0.4">
      <c r="A26" s="420" t="s">
        <v>1440</v>
      </c>
      <c r="B26" s="38" t="s">
        <v>1970</v>
      </c>
      <c r="C26" s="333">
        <v>4</v>
      </c>
      <c r="D26" s="334"/>
      <c r="E26" s="334"/>
      <c r="F26" s="334">
        <f>C26*1150</f>
        <v>4600</v>
      </c>
      <c r="G26" s="334"/>
    </row>
    <row r="27" spans="1:7" ht="15" thickBot="1" x14ac:dyDescent="0.4"/>
    <row r="28" spans="1:7" ht="15" thickBot="1" x14ac:dyDescent="0.4">
      <c r="A28" s="156" t="s">
        <v>89</v>
      </c>
      <c r="B28" s="157">
        <f>C3+C13+C22+C24+C26</f>
        <v>346</v>
      </c>
      <c r="D28" s="581" t="s">
        <v>1043</v>
      </c>
      <c r="E28" s="581"/>
    </row>
  </sheetData>
  <mergeCells count="4">
    <mergeCell ref="A2:C2"/>
    <mergeCell ref="A5:C5"/>
    <mergeCell ref="A15:C15"/>
    <mergeCell ref="D28:E28"/>
  </mergeCells>
  <hyperlinks>
    <hyperlink ref="A3" location="Весна" display="ЖК Весна" xr:uid="{00000000-0004-0000-0B00-000000000000}"/>
    <hyperlink ref="A6" location="Центральная50" display="ЖК Центральная 50-54" xr:uid="{00000000-0004-0000-0B00-000001000000}"/>
    <hyperlink ref="A7" location="Европейский3" display="ЖК Европейский 3-5" xr:uid="{00000000-0004-0000-0B00-000002000000}"/>
    <hyperlink ref="A8" location="Европейский8" display="ЖК Европейский 8" xr:uid="{00000000-0004-0000-0B00-000003000000}"/>
    <hyperlink ref="A9" location="Английская3" display="ЖК Английская 3-5" xr:uid="{00000000-0004-0000-0B00-000004000000}"/>
    <hyperlink ref="A10" location="Строителей20" display="ЖК Строителей 20" xr:uid="{00000000-0004-0000-0B00-000005000000}"/>
    <hyperlink ref="A11" location="Столичная6" display="ЖК Столичная 6" xr:uid="{00000000-0004-0000-0B00-000006000000}"/>
    <hyperlink ref="A12" location="Столичная1" display="ЖК Столичная 1-5" xr:uid="{00000000-0004-0000-0B00-000007000000}"/>
    <hyperlink ref="A21" location="IDKUDROVO" display="ID KUDROVO" xr:uid="{00000000-0004-0000-0B00-000008000000}"/>
    <hyperlink ref="A20" location="НовыйОккервиль5" display="ЖК Новый Оккервиль-5" xr:uid="{00000000-0004-0000-0B00-000009000000}"/>
    <hyperlink ref="A19" location="НовыйОккервиль41" display="ЖК Новый Оккервиль-4" xr:uid="{00000000-0004-0000-0B00-00000A000000}"/>
    <hyperlink ref="A18" location="НовыйОккервиль3" display="ЖК Новый Оккервиль-3" xr:uid="{00000000-0004-0000-0B00-00000B000000}"/>
    <hyperlink ref="A17" location="НовыйОккервиль2" display="ЖК Новый Оккервиль-2" xr:uid="{00000000-0004-0000-0B00-00000C000000}"/>
    <hyperlink ref="A16" location="НовыйОккервиль1" display="ЖК Новый Оккервиль-1" xr:uid="{00000000-0004-0000-0B00-00000D000000}"/>
    <hyperlink ref="D28:E28" location="'ВЫБОР РАЙОНА'!A1" display="Вернуться к выбору района" xr:uid="{00000000-0004-0000-0B00-00000E000000}"/>
    <hyperlink ref="A24" location="Прогресс" display="ЖК Прогресс" xr:uid="{00000000-0004-0000-0B00-00000F000000}"/>
    <hyperlink ref="A26" location="ЖКПрогрессХолл" display="ЖК Прогресс" xr:uid="{00000000-0004-0000-0B00-00001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workbookViewId="0">
      <selection activeCell="Q42" sqref="Q42"/>
    </sheetView>
  </sheetViews>
  <sheetFormatPr defaultRowHeight="14.5" x14ac:dyDescent="0.35"/>
  <cols>
    <col min="1" max="1" width="27.54296875" customWidth="1"/>
    <col min="2" max="2" width="27.1796875" customWidth="1"/>
    <col min="3" max="3" width="14.26953125" customWidth="1"/>
    <col min="4" max="4" width="11" customWidth="1"/>
    <col min="5" max="5" width="11.81640625" customWidth="1"/>
    <col min="6" max="7" width="12.26953125" customWidth="1"/>
  </cols>
  <sheetData>
    <row r="1" spans="1:7" ht="18" customHeight="1" thickBot="1" x14ac:dyDescent="0.4">
      <c r="A1" s="21" t="s">
        <v>0</v>
      </c>
      <c r="B1" s="21" t="s">
        <v>1</v>
      </c>
      <c r="C1" s="21" t="s">
        <v>2</v>
      </c>
      <c r="D1" s="21"/>
      <c r="E1" s="21"/>
      <c r="F1" s="21" t="s">
        <v>5</v>
      </c>
      <c r="G1" s="21"/>
    </row>
    <row r="2" spans="1:7" ht="16" thickBot="1" x14ac:dyDescent="0.4">
      <c r="A2" s="578" t="s">
        <v>1980</v>
      </c>
      <c r="B2" s="579"/>
      <c r="C2" s="580"/>
      <c r="D2" s="37"/>
      <c r="E2" s="332"/>
      <c r="F2" s="332">
        <v>3450</v>
      </c>
      <c r="G2" s="332"/>
    </row>
    <row r="3" spans="1:7" ht="16" thickBot="1" x14ac:dyDescent="0.4">
      <c r="A3" s="420" t="s">
        <v>1971</v>
      </c>
      <c r="B3" s="38" t="s">
        <v>1970</v>
      </c>
      <c r="C3" s="333">
        <f>'АП Всеволожский (Янино-1)'!D7</f>
        <v>10</v>
      </c>
      <c r="D3" s="334"/>
      <c r="E3" s="334"/>
      <c r="F3" s="334">
        <f>F2*C3</f>
        <v>34500</v>
      </c>
      <c r="G3" s="332"/>
    </row>
    <row r="5" spans="1:7" ht="15" thickBot="1" x14ac:dyDescent="0.4"/>
    <row r="6" spans="1:7" ht="15" thickBot="1" x14ac:dyDescent="0.4">
      <c r="A6" s="156" t="s">
        <v>89</v>
      </c>
      <c r="B6" s="157">
        <f>C3</f>
        <v>10</v>
      </c>
    </row>
    <row r="9" spans="1:7" x14ac:dyDescent="0.35">
      <c r="C9" s="581" t="s">
        <v>1043</v>
      </c>
      <c r="D9" s="581"/>
    </row>
  </sheetData>
  <mergeCells count="2">
    <mergeCell ref="A2:C2"/>
    <mergeCell ref="C9:D9"/>
  </mergeCells>
  <hyperlinks>
    <hyperlink ref="C9:D9" location="'ВЫБОР РАЙОНА'!A1" display="Вернуться к выбору района" xr:uid="{00000000-0004-0000-0C00-000000000000}"/>
    <hyperlink ref="A3" location="'АП Всеволожский (Янино-1)'!A1" display="ЖК Янино-1" xr:uid="{00000000-0004-0000-0C00-000001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6"/>
  <sheetViews>
    <sheetView workbookViewId="0">
      <pane ySplit="1" topLeftCell="A2" activePane="bottomLeft" state="frozen"/>
      <selection pane="bottomLeft" activeCell="W39" sqref="W39"/>
    </sheetView>
  </sheetViews>
  <sheetFormatPr defaultColWidth="9.1796875" defaultRowHeight="14" x14ac:dyDescent="0.3"/>
  <cols>
    <col min="1" max="1" width="34.1796875" style="2" customWidth="1"/>
    <col min="2" max="2" width="18.453125" style="2" customWidth="1"/>
    <col min="3" max="3" width="17.453125" style="2" customWidth="1"/>
    <col min="4" max="4" width="13.453125" style="2" customWidth="1"/>
    <col min="5" max="5" width="15.26953125" style="2" customWidth="1"/>
    <col min="6" max="6" width="15" style="2" customWidth="1"/>
    <col min="7" max="7" width="13.81640625" style="2" customWidth="1"/>
    <col min="8" max="16384" width="9.1796875" style="2"/>
  </cols>
  <sheetData>
    <row r="1" spans="1:22" s="247" customFormat="1" ht="17.25" customHeight="1" thickBot="1" x14ac:dyDescent="0.35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22" ht="15" thickBot="1" x14ac:dyDescent="0.4">
      <c r="A2" s="569" t="s">
        <v>7</v>
      </c>
      <c r="B2" s="570"/>
      <c r="C2" s="571"/>
      <c r="D2" s="152">
        <v>1600</v>
      </c>
      <c r="E2" s="152">
        <v>750</v>
      </c>
      <c r="F2" s="152">
        <v>420</v>
      </c>
      <c r="G2" s="152">
        <v>250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ht="16" thickBot="1" x14ac:dyDescent="0.4">
      <c r="A3" s="339" t="s">
        <v>1504</v>
      </c>
      <c r="B3" s="38" t="s">
        <v>9</v>
      </c>
      <c r="C3" s="333">
        <f>'АП Центральный'!D70</f>
        <v>0</v>
      </c>
      <c r="D3" s="334">
        <f>C3*D2</f>
        <v>0</v>
      </c>
      <c r="E3" s="334">
        <f>C3*E2</f>
        <v>0</v>
      </c>
      <c r="F3" s="334">
        <f>C3*F2</f>
        <v>0</v>
      </c>
      <c r="G3" s="334">
        <f>C3*G2</f>
        <v>0</v>
      </c>
      <c r="H3" s="402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6" thickBot="1" x14ac:dyDescent="0.4">
      <c r="A4" s="339" t="s">
        <v>1505</v>
      </c>
      <c r="B4" s="38" t="s">
        <v>9</v>
      </c>
      <c r="C4" s="333">
        <f>'АП Центральный'!D150</f>
        <v>160</v>
      </c>
      <c r="D4" s="334">
        <f>C4*D2</f>
        <v>256000</v>
      </c>
      <c r="E4" s="334">
        <f>C4*E2</f>
        <v>120000</v>
      </c>
      <c r="F4" s="334">
        <f>C4*F2</f>
        <v>67200</v>
      </c>
      <c r="G4" s="334">
        <f>C4*G2</f>
        <v>40000</v>
      </c>
      <c r="H4" s="402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6" thickBot="1" x14ac:dyDescent="0.4">
      <c r="A5" s="339" t="s">
        <v>1506</v>
      </c>
      <c r="B5" s="38" t="s">
        <v>9</v>
      </c>
      <c r="C5" s="340">
        <f>'АП Центральный'!D223</f>
        <v>0</v>
      </c>
      <c r="D5" s="334">
        <v>0</v>
      </c>
      <c r="E5" s="334">
        <v>0</v>
      </c>
      <c r="F5" s="334">
        <v>0</v>
      </c>
      <c r="G5" s="334">
        <v>0</v>
      </c>
      <c r="H5" s="402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247" customFormat="1" ht="15" thickBot="1" x14ac:dyDescent="0.4">
      <c r="A6" s="39" t="s">
        <v>89</v>
      </c>
      <c r="B6" s="248"/>
      <c r="C6" s="249">
        <f>SUM(C3:C5)</f>
        <v>160</v>
      </c>
      <c r="D6" s="37">
        <f>SUM(D3:D5)</f>
        <v>256000</v>
      </c>
      <c r="E6" s="37">
        <f>SUM(E3:E5)</f>
        <v>120000</v>
      </c>
      <c r="F6" s="37">
        <f>SUM(F3:F5)</f>
        <v>67200</v>
      </c>
      <c r="G6" s="37">
        <f>SUM(G3:G5)</f>
        <v>40000</v>
      </c>
      <c r="H6" s="402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thickBot="1" x14ac:dyDescent="0.4"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247" customFormat="1" ht="15" thickBot="1" x14ac:dyDescent="0.4">
      <c r="A8" s="578" t="s">
        <v>7</v>
      </c>
      <c r="B8" s="579"/>
      <c r="C8" s="580"/>
      <c r="D8" s="37">
        <v>2500</v>
      </c>
      <c r="E8" s="37">
        <v>1400</v>
      </c>
      <c r="F8" s="251">
        <v>750</v>
      </c>
      <c r="G8" s="37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247" customFormat="1" ht="15" thickBot="1" x14ac:dyDescent="0.4">
      <c r="A9" s="341" t="s">
        <v>1507</v>
      </c>
      <c r="B9" s="392" t="s">
        <v>9</v>
      </c>
      <c r="C9" s="250">
        <f>'АП Центральный'!D239</f>
        <v>32</v>
      </c>
      <c r="D9" s="252">
        <f>C9*D8</f>
        <v>80000</v>
      </c>
      <c r="E9" s="253">
        <f>C9*E8</f>
        <v>44800</v>
      </c>
      <c r="F9" s="285">
        <f>C9*F8</f>
        <v>24000</v>
      </c>
      <c r="G9" s="343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247" customFormat="1" ht="15" thickBot="1" x14ac:dyDescent="0.4">
      <c r="A10" s="341" t="s">
        <v>1508</v>
      </c>
      <c r="B10" s="392" t="s">
        <v>9</v>
      </c>
      <c r="C10" s="250">
        <f>'АП Центральный'!D255</f>
        <v>47</v>
      </c>
      <c r="D10" s="252">
        <f>C10*D8</f>
        <v>117500</v>
      </c>
      <c r="E10" s="253">
        <f>C10*E8</f>
        <v>65800</v>
      </c>
      <c r="F10" s="285">
        <f>C10*F8</f>
        <v>35250</v>
      </c>
      <c r="G10" s="343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247" customFormat="1" ht="15" thickBot="1" x14ac:dyDescent="0.4">
      <c r="A11" s="341" t="s">
        <v>1509</v>
      </c>
      <c r="B11" s="392" t="s">
        <v>9</v>
      </c>
      <c r="C11" s="250">
        <f>'АП Центральный'!D266</f>
        <v>21</v>
      </c>
      <c r="D11" s="252">
        <f>C11*D8</f>
        <v>52500</v>
      </c>
      <c r="E11" s="253">
        <f>C11*E8</f>
        <v>29400</v>
      </c>
      <c r="F11" s="285">
        <f>C11*F8</f>
        <v>15750</v>
      </c>
      <c r="G11" s="34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247" customFormat="1" ht="15" thickBot="1" x14ac:dyDescent="0.4">
      <c r="A12" s="39" t="s">
        <v>89</v>
      </c>
      <c r="B12" s="248"/>
      <c r="C12" s="249">
        <f>SUM(C9:C11)</f>
        <v>100</v>
      </c>
      <c r="D12" s="256">
        <f>SUM(D9:D11)</f>
        <v>250000</v>
      </c>
      <c r="E12" s="251">
        <f>SUM(E9:E11)</f>
        <v>140000</v>
      </c>
      <c r="F12" s="393">
        <f>SUM(F9:F11)</f>
        <v>75000</v>
      </c>
      <c r="G12" s="343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thickBot="1" x14ac:dyDescent="0.4"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thickBot="1" x14ac:dyDescent="0.4">
      <c r="A14" s="391" t="s">
        <v>1510</v>
      </c>
      <c r="B14" s="52" t="s">
        <v>600</v>
      </c>
      <c r="C14" s="53">
        <f>'АП Центральный'!D276</f>
        <v>3</v>
      </c>
      <c r="D14" s="54">
        <f>C14*7300</f>
        <v>21900</v>
      </c>
      <c r="E14" s="54"/>
      <c r="F14" s="54"/>
      <c r="G14" s="5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thickBot="1" x14ac:dyDescent="0.4">
      <c r="A15" s="391" t="s">
        <v>1511</v>
      </c>
      <c r="B15" s="52" t="s">
        <v>600</v>
      </c>
      <c r="C15" s="53">
        <f>'АП Центральный'!D287</f>
        <v>2</v>
      </c>
      <c r="D15" s="54">
        <f>C15*14300</f>
        <v>28600</v>
      </c>
      <c r="E15" s="54"/>
      <c r="F15" s="54"/>
      <c r="G15" s="5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thickBot="1" x14ac:dyDescent="0.4">
      <c r="A16" s="391" t="s">
        <v>1512</v>
      </c>
      <c r="B16" s="52" t="s">
        <v>600</v>
      </c>
      <c r="C16" s="53">
        <f>'АП Центральный'!D297</f>
        <v>3</v>
      </c>
      <c r="D16" s="54">
        <f>C16*7300</f>
        <v>21900</v>
      </c>
      <c r="E16" s="54"/>
      <c r="F16" s="54"/>
      <c r="G16" s="5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thickBot="1" x14ac:dyDescent="0.4">
      <c r="A17" s="391" t="s">
        <v>1513</v>
      </c>
      <c r="B17" s="52" t="s">
        <v>600</v>
      </c>
      <c r="C17" s="53">
        <f>'АП Центральный'!D307</f>
        <v>17</v>
      </c>
      <c r="D17" s="54">
        <f>C17*5300</f>
        <v>90100</v>
      </c>
      <c r="E17" s="54"/>
      <c r="F17" s="54"/>
      <c r="G17" s="54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thickBot="1" x14ac:dyDescent="0.4">
      <c r="A18" s="391" t="s">
        <v>1514</v>
      </c>
      <c r="B18" s="52" t="s">
        <v>600</v>
      </c>
      <c r="C18" s="53">
        <f>'АП Центральный'!D317</f>
        <v>11</v>
      </c>
      <c r="D18" s="54">
        <f>C18*5300</f>
        <v>58300</v>
      </c>
      <c r="E18" s="54"/>
      <c r="F18" s="54"/>
      <c r="G18" s="54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thickBot="1" x14ac:dyDescent="0.4">
      <c r="A19" s="391" t="s">
        <v>1870</v>
      </c>
      <c r="B19" s="52" t="s">
        <v>600</v>
      </c>
      <c r="C19" s="53">
        <v>7</v>
      </c>
      <c r="D19" s="54">
        <f>C19*6300</f>
        <v>44100</v>
      </c>
      <c r="E19" s="54"/>
      <c r="F19" s="54"/>
      <c r="G19" s="54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thickBot="1" x14ac:dyDescent="0.4">
      <c r="A20" s="391" t="s">
        <v>1515</v>
      </c>
      <c r="B20" s="52" t="s">
        <v>600</v>
      </c>
      <c r="C20" s="53">
        <f>'АП Центральный'!D337</f>
        <v>2</v>
      </c>
      <c r="D20" s="54">
        <f>C20*12800</f>
        <v>25600</v>
      </c>
      <c r="E20" s="54"/>
      <c r="F20" s="54"/>
      <c r="G20" s="54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thickBot="1" x14ac:dyDescent="0.4">
      <c r="A21" s="391" t="s">
        <v>1516</v>
      </c>
      <c r="B21" s="52" t="s">
        <v>600</v>
      </c>
      <c r="C21" s="53">
        <f>'АП Центральный'!D347</f>
        <v>10</v>
      </c>
      <c r="D21" s="54">
        <f>C21*5300</f>
        <v>53000</v>
      </c>
      <c r="E21" s="54"/>
      <c r="F21" s="54"/>
      <c r="G21" s="54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thickBot="1" x14ac:dyDescent="0.4">
      <c r="A22" s="391" t="s">
        <v>1517</v>
      </c>
      <c r="B22" s="52" t="s">
        <v>600</v>
      </c>
      <c r="C22" s="53">
        <f>'АП Центральный'!D357</f>
        <v>15</v>
      </c>
      <c r="D22" s="54">
        <f>C22*5300</f>
        <v>79500</v>
      </c>
      <c r="E22" s="54"/>
      <c r="F22" s="54"/>
      <c r="G22" s="54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thickBot="1" x14ac:dyDescent="0.4">
      <c r="A23" s="391" t="s">
        <v>1518</v>
      </c>
      <c r="B23" s="52" t="s">
        <v>600</v>
      </c>
      <c r="C23" s="53">
        <f>'АП Центральный'!D367</f>
        <v>3</v>
      </c>
      <c r="D23" s="54">
        <f>C23*7300</f>
        <v>21900</v>
      </c>
      <c r="E23" s="54"/>
      <c r="F23" s="54"/>
      <c r="G23" s="54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thickBot="1" x14ac:dyDescent="0.4">
      <c r="A24" s="391" t="s">
        <v>1519</v>
      </c>
      <c r="B24" s="52" t="s">
        <v>600</v>
      </c>
      <c r="C24" s="53">
        <f>'АП Центральный'!D377</f>
        <v>11</v>
      </c>
      <c r="D24" s="54">
        <f>C24*5300</f>
        <v>58300</v>
      </c>
      <c r="E24" s="54"/>
      <c r="F24" s="54"/>
      <c r="G24" s="5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thickBot="1" x14ac:dyDescent="0.4">
      <c r="A25" s="391" t="s">
        <v>1520</v>
      </c>
      <c r="B25" s="52" t="s">
        <v>600</v>
      </c>
      <c r="C25" s="53">
        <f>'АП Центральный'!D387</f>
        <v>5</v>
      </c>
      <c r="D25" s="54">
        <v>31500</v>
      </c>
      <c r="E25" s="54"/>
      <c r="F25" s="54"/>
      <c r="G25" s="54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thickBot="1" x14ac:dyDescent="0.4">
      <c r="A26" s="391" t="s">
        <v>1521</v>
      </c>
      <c r="B26" s="52" t="s">
        <v>600</v>
      </c>
      <c r="C26" s="53">
        <f>'АП Центральный'!D397</f>
        <v>6</v>
      </c>
      <c r="D26" s="54">
        <f>C26*6300</f>
        <v>37800</v>
      </c>
      <c r="E26" s="54"/>
      <c r="F26" s="54"/>
      <c r="G26" s="54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thickBot="1" x14ac:dyDescent="0.4">
      <c r="A27" s="391" t="s">
        <v>1522</v>
      </c>
      <c r="B27" s="52" t="s">
        <v>600</v>
      </c>
      <c r="C27" s="53">
        <f>'АП Центральный'!D407</f>
        <v>46</v>
      </c>
      <c r="D27" s="54">
        <f>C27*4300</f>
        <v>197800</v>
      </c>
      <c r="E27" s="54"/>
      <c r="F27" s="344"/>
      <c r="G27" s="344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s="247" customFormat="1" ht="15" thickBot="1" x14ac:dyDescent="0.4">
      <c r="A28" s="39" t="s">
        <v>89</v>
      </c>
      <c r="B28" s="248"/>
      <c r="C28" s="249">
        <f>SUM(C14:C27)</f>
        <v>141</v>
      </c>
      <c r="D28" s="256">
        <f>SUM(D14:D27)</f>
        <v>770300</v>
      </c>
      <c r="E28" s="251"/>
      <c r="F28" s="345"/>
      <c r="G28" s="346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4.5" x14ac:dyDescent="0.35"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thickBot="1" x14ac:dyDescent="0.4"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thickBot="1" x14ac:dyDescent="0.4">
      <c r="A31" s="156" t="s">
        <v>89</v>
      </c>
      <c r="B31" s="157">
        <f>C6+C12+C28</f>
        <v>401</v>
      </c>
      <c r="C31"/>
      <c r="D31" s="568" t="s">
        <v>1043</v>
      </c>
      <c r="E31" s="568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4.5" x14ac:dyDescent="0.35"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8:22" ht="14.5" x14ac:dyDescent="0.35"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8:22" ht="14.5" x14ac:dyDescent="0.35"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8:22" ht="14.5" x14ac:dyDescent="0.35"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8:22" ht="14.5" x14ac:dyDescent="0.35"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</sheetData>
  <mergeCells count="3">
    <mergeCell ref="A2:C2"/>
    <mergeCell ref="A8:C8"/>
    <mergeCell ref="D31:E31"/>
  </mergeCells>
  <hyperlinks>
    <hyperlink ref="A3" location="Центральный1" display="Центральный 1" xr:uid="{00000000-0004-0000-0D00-000000000000}"/>
    <hyperlink ref="A4" location="Центральный2" display="Центральный 2" xr:uid="{00000000-0004-0000-0D00-000001000000}"/>
    <hyperlink ref="A5" location="Центральный3" display="Центральный 3" xr:uid="{00000000-0004-0000-0D00-000002000000}"/>
    <hyperlink ref="A9" location="ЦарскаяСтолица1" display="ЖК Царская Столица 1" xr:uid="{00000000-0004-0000-0D00-000003000000}"/>
    <hyperlink ref="A10" location="ЦарскаяСтолица2" display="ЖК Царская Столица 2" xr:uid="{00000000-0004-0000-0D00-000004000000}"/>
    <hyperlink ref="A11" location="ЦарскаяСтолица3" display="ЖК Царская Столица 3" xr:uid="{00000000-0004-0000-0D00-000005000000}"/>
    <hyperlink ref="A14" location="Суворовский" display="ЖК Суворовский" xr:uid="{00000000-0004-0000-0D00-000006000000}"/>
    <hyperlink ref="A15" location="ДомНаНевском" display="ЖК Дом на Невском" xr:uid="{00000000-0004-0000-0D00-000007000000}"/>
    <hyperlink ref="A16" location="Рождественский" display="ЖК Рождественский" xr:uid="{00000000-0004-0000-0D00-000008000000}"/>
    <hyperlink ref="A17" location="СмольныйПР" display="ЖК Смольный проспект" xr:uid="{00000000-0004-0000-0D00-000009000000}"/>
    <hyperlink ref="A18" location="СмольныйПарк" display="ЖК Смольный парк" xr:uid="{00000000-0004-0000-0D00-00000A000000}"/>
    <hyperlink ref="A19" location="Шпалерная50" display="ЖК Шпалерная 50" xr:uid="{00000000-0004-0000-0D00-00000B000000}"/>
    <hyperlink ref="A20" location="НовыйКолизей" display="ЖК Новый Колизей" xr:uid="{00000000-0004-0000-0D00-00000C000000}"/>
    <hyperlink ref="A21" location="Шпалерная60" display="ЖК Шпалерная 60" xr:uid="{00000000-0004-0000-0D00-00000D000000}"/>
    <hyperlink ref="A22" location="Робеспьера4" display="ЖК Робеспьера 4" xr:uid="{00000000-0004-0000-0D00-00000E000000}"/>
    <hyperlink ref="A23" location="ПетербургскийСтиль" display="ЖК Петербургский Стиль" xr:uid="{00000000-0004-0000-0D00-00000F000000}"/>
    <hyperlink ref="A24" location="РезиденциянаСуворовском" display="ЖК Резиденция на Суворовском" xr:uid="{00000000-0004-0000-0D00-000010000000}"/>
    <hyperlink ref="A25" location="Дипломат" display="ЖК Дипломат" xr:uid="{00000000-0004-0000-0D00-000011000000}"/>
    <hyperlink ref="A26" location="Лиговский123" display="ЖК Лиговский 123" xr:uid="{00000000-0004-0000-0D00-000012000000}"/>
    <hyperlink ref="A27" location="ПарадныйКвартал" display="ЖК Парадный квартал" xr:uid="{00000000-0004-0000-0D00-000013000000}"/>
    <hyperlink ref="D31:E31" location="'ВЫБОР РАЙОНА'!A1" display="Вернуться к выбору района" xr:uid="{00000000-0004-0000-0D00-000014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7"/>
  <sheetViews>
    <sheetView workbookViewId="0">
      <pane ySplit="1" topLeftCell="A2" activePane="bottomLeft" state="frozen"/>
      <selection pane="bottomLeft"/>
    </sheetView>
  </sheetViews>
  <sheetFormatPr defaultColWidth="8.81640625" defaultRowHeight="14.5" x14ac:dyDescent="0.35"/>
  <cols>
    <col min="1" max="1" width="30.7265625" customWidth="1"/>
    <col min="2" max="2" width="23.81640625" customWidth="1"/>
    <col min="3" max="3" width="13.81640625" customWidth="1"/>
    <col min="4" max="4" width="18.7265625" customWidth="1"/>
    <col min="5" max="5" width="13.453125" customWidth="1"/>
    <col min="6" max="6" width="15.453125" customWidth="1"/>
    <col min="7" max="7" width="14.26953125" customWidth="1"/>
  </cols>
  <sheetData>
    <row r="1" spans="1:8" ht="15" thickBot="1" x14ac:dyDescent="0.4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8" ht="15" thickBot="1" x14ac:dyDescent="0.4">
      <c r="A2" s="569" t="s">
        <v>7</v>
      </c>
      <c r="B2" s="570"/>
      <c r="C2" s="571"/>
      <c r="D2" s="152">
        <v>1600</v>
      </c>
      <c r="E2" s="152">
        <v>750</v>
      </c>
      <c r="F2" s="152">
        <v>420</v>
      </c>
      <c r="G2" s="152">
        <v>250</v>
      </c>
    </row>
    <row r="3" spans="1:8" ht="15" thickBot="1" x14ac:dyDescent="0.4">
      <c r="A3" s="164" t="s">
        <v>1044</v>
      </c>
      <c r="B3" s="153" t="s">
        <v>9</v>
      </c>
      <c r="C3" s="154">
        <f>'АП Адмиралтеский'!D49</f>
        <v>75</v>
      </c>
      <c r="D3" s="155">
        <f>C3*D2</f>
        <v>120000</v>
      </c>
      <c r="E3" s="155">
        <f>C3*E2</f>
        <v>56250</v>
      </c>
      <c r="F3" s="155">
        <f>C3*F2</f>
        <v>31500</v>
      </c>
      <c r="G3" s="155">
        <f>C3*G2</f>
        <v>18750</v>
      </c>
      <c r="H3" s="402"/>
    </row>
    <row r="4" spans="1:8" ht="15" thickBot="1" x14ac:dyDescent="0.4"/>
    <row r="5" spans="1:8" ht="15.5" thickBot="1" x14ac:dyDescent="0.4">
      <c r="A5" s="88" t="s">
        <v>159</v>
      </c>
      <c r="B5" s="88" t="s">
        <v>1</v>
      </c>
      <c r="C5" s="89" t="s">
        <v>2</v>
      </c>
      <c r="D5" s="89" t="s">
        <v>160</v>
      </c>
      <c r="E5" s="89" t="s">
        <v>161</v>
      </c>
    </row>
    <row r="6" spans="1:8" ht="16" thickBot="1" x14ac:dyDescent="0.4">
      <c r="A6" s="597" t="s">
        <v>162</v>
      </c>
      <c r="B6" s="598"/>
      <c r="C6" s="599"/>
      <c r="D6" s="364">
        <v>1900</v>
      </c>
      <c r="E6" s="364">
        <v>1650</v>
      </c>
    </row>
    <row r="7" spans="1:8" ht="16" thickBot="1" x14ac:dyDescent="0.4">
      <c r="A7" s="412" t="s">
        <v>1898</v>
      </c>
      <c r="B7" s="91" t="s">
        <v>163</v>
      </c>
      <c r="C7" s="366">
        <f>'АП Адмиралтеский'!D59</f>
        <v>20</v>
      </c>
      <c r="D7" s="93">
        <f>C7*D6</f>
        <v>38000</v>
      </c>
      <c r="E7" s="93">
        <f>C7*E6</f>
        <v>33000</v>
      </c>
    </row>
    <row r="8" spans="1:8" ht="16" thickBot="1" x14ac:dyDescent="0.4">
      <c r="A8" s="412" t="s">
        <v>1899</v>
      </c>
      <c r="B8" s="91" t="s">
        <v>163</v>
      </c>
      <c r="C8" s="366">
        <f>'АП Адмиралтеский'!D68</f>
        <v>16</v>
      </c>
      <c r="D8" s="93">
        <f>C8*D6</f>
        <v>30400</v>
      </c>
      <c r="E8" s="93">
        <f>C8*E6</f>
        <v>26400</v>
      </c>
    </row>
    <row r="9" spans="1:8" ht="16" thickBot="1" x14ac:dyDescent="0.4">
      <c r="A9" s="361" t="s">
        <v>89</v>
      </c>
      <c r="B9" s="361"/>
      <c r="C9" s="280">
        <f>SUM(C7:C8)</f>
        <v>36</v>
      </c>
      <c r="D9" s="279">
        <f>SUM(D7:D8)</f>
        <v>68400</v>
      </c>
      <c r="E9" s="279">
        <f>SUM(E7:E8)</f>
        <v>59400</v>
      </c>
    </row>
    <row r="10" spans="1:8" ht="15" thickBot="1" x14ac:dyDescent="0.4"/>
    <row r="11" spans="1:8" ht="30.5" thickBot="1" x14ac:dyDescent="0.4">
      <c r="A11" s="151" t="s">
        <v>1946</v>
      </c>
      <c r="B11" s="151" t="s">
        <v>1</v>
      </c>
      <c r="C11" s="529" t="s">
        <v>1174</v>
      </c>
      <c r="D11" s="89" t="s">
        <v>1941</v>
      </c>
      <c r="E11" s="89" t="s">
        <v>1942</v>
      </c>
    </row>
    <row r="12" spans="1:8" ht="15" thickBot="1" x14ac:dyDescent="0.4">
      <c r="A12" s="575" t="s">
        <v>1943</v>
      </c>
      <c r="B12" s="576"/>
      <c r="C12" s="577"/>
      <c r="D12" s="393">
        <v>15000</v>
      </c>
      <c r="E12" s="393">
        <v>12000</v>
      </c>
    </row>
    <row r="13" spans="1:8" ht="15" thickBot="1" x14ac:dyDescent="0.4">
      <c r="A13" s="51" t="s">
        <v>1949</v>
      </c>
      <c r="B13" s="52" t="s">
        <v>1948</v>
      </c>
      <c r="C13" s="530">
        <v>1</v>
      </c>
      <c r="D13" s="531">
        <f>C13*D12</f>
        <v>15000</v>
      </c>
      <c r="E13" s="531">
        <f>C13*E12</f>
        <v>12000</v>
      </c>
    </row>
    <row r="14" spans="1:8" ht="15" thickBot="1" x14ac:dyDescent="0.4">
      <c r="A14" s="51" t="s">
        <v>1950</v>
      </c>
      <c r="B14" s="52" t="s">
        <v>1948</v>
      </c>
      <c r="C14" s="530">
        <v>1</v>
      </c>
      <c r="D14" s="532">
        <f>C14*D12</f>
        <v>15000</v>
      </c>
      <c r="E14" s="532">
        <f>C14*E12</f>
        <v>12000</v>
      </c>
    </row>
    <row r="15" spans="1:8" ht="15" thickBot="1" x14ac:dyDescent="0.4">
      <c r="A15" s="533" t="s">
        <v>89</v>
      </c>
      <c r="B15" s="52"/>
      <c r="C15" s="534">
        <f>SUM(C13:C14)</f>
        <v>2</v>
      </c>
      <c r="D15" s="535">
        <f>SUM(D13:D14)</f>
        <v>30000</v>
      </c>
      <c r="E15" s="535">
        <f>SUM(E13:E14)</f>
        <v>24000</v>
      </c>
    </row>
    <row r="16" spans="1:8" ht="15" thickBot="1" x14ac:dyDescent="0.4"/>
    <row r="17" spans="1:5" ht="15" thickBot="1" x14ac:dyDescent="0.4">
      <c r="A17" s="156" t="s">
        <v>89</v>
      </c>
      <c r="B17" s="157">
        <f>C3+C9+C15</f>
        <v>113</v>
      </c>
      <c r="D17" s="568" t="s">
        <v>1043</v>
      </c>
      <c r="E17" s="568"/>
    </row>
  </sheetData>
  <mergeCells count="4">
    <mergeCell ref="A2:C2"/>
    <mergeCell ref="D17:E17"/>
    <mergeCell ref="A6:C6"/>
    <mergeCell ref="A12:C12"/>
  </mergeCells>
  <hyperlinks>
    <hyperlink ref="D17:E17" location="'ВЫБОР РАЙОНА'!A1" display="Вернуться к выбору района" xr:uid="{00000000-0004-0000-0E00-000000000000}"/>
    <hyperlink ref="A3" location="'АП Адмиралтеский'!A1" display="Адмиралтейский" xr:uid="{00000000-0004-0000-0E00-000001000000}"/>
    <hyperlink ref="A7" location="Галактика1" display="ЖК Галактика-1" xr:uid="{00000000-0004-0000-0E00-000002000000}"/>
    <hyperlink ref="A8" location="Галактика2" display="ЖК Галактика-2" xr:uid="{00000000-0004-0000-0E00-000003000000}"/>
    <hyperlink ref="A13" location="ПВЗПарф5" display="ПВЗ  Парфеновская ул. 5" xr:uid="{00000000-0004-0000-0E00-000004000000}"/>
    <hyperlink ref="A14" location="ПВЗПарф14" display="ПВЗ  Парфеновская ул. 14 к1" xr:uid="{00000000-0004-0000-0E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3"/>
  <sheetViews>
    <sheetView workbookViewId="0">
      <pane ySplit="1" topLeftCell="A2" activePane="bottomLeft" state="frozen"/>
      <selection pane="bottomLeft" activeCell="U36" sqref="U36"/>
    </sheetView>
  </sheetViews>
  <sheetFormatPr defaultColWidth="9.1796875" defaultRowHeight="14.5" x14ac:dyDescent="0.35"/>
  <cols>
    <col min="1" max="1" width="31.7265625" customWidth="1"/>
    <col min="2" max="2" width="24.26953125" customWidth="1"/>
    <col min="3" max="3" width="16.1796875" customWidth="1"/>
    <col min="4" max="6" width="15.1796875" customWidth="1"/>
  </cols>
  <sheetData>
    <row r="1" spans="1:7" ht="15" thickBot="1" x14ac:dyDescent="0.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</row>
    <row r="2" spans="1:7" ht="15" thickBot="1" x14ac:dyDescent="0.4">
      <c r="A2" s="578" t="s">
        <v>7</v>
      </c>
      <c r="B2" s="579"/>
      <c r="C2" s="580"/>
      <c r="D2" s="37">
        <v>3000</v>
      </c>
      <c r="E2" s="37">
        <v>1650</v>
      </c>
      <c r="F2" s="37">
        <v>900</v>
      </c>
    </row>
    <row r="3" spans="1:7" ht="15" thickBot="1" x14ac:dyDescent="0.4">
      <c r="A3" s="48" t="s">
        <v>1441</v>
      </c>
      <c r="B3" s="52" t="s">
        <v>9</v>
      </c>
      <c r="C3" s="100">
        <f>'АП Петроградский'!D2</f>
        <v>13</v>
      </c>
      <c r="D3" s="54">
        <f>C3*D2</f>
        <v>39000</v>
      </c>
      <c r="E3" s="54">
        <f>C3*E2</f>
        <v>21450</v>
      </c>
      <c r="F3" s="54">
        <f>C3*F2</f>
        <v>11700</v>
      </c>
      <c r="G3" s="402"/>
    </row>
    <row r="4" spans="1:7" ht="15" thickBot="1" x14ac:dyDescent="0.4"/>
    <row r="5" spans="1:7" ht="15.5" thickBot="1" x14ac:dyDescent="0.4">
      <c r="A5" s="88" t="s">
        <v>159</v>
      </c>
      <c r="B5" s="254" t="s">
        <v>1</v>
      </c>
      <c r="C5" s="255" t="s">
        <v>2</v>
      </c>
      <c r="D5" s="255" t="s">
        <v>160</v>
      </c>
      <c r="E5" s="255" t="s">
        <v>161</v>
      </c>
    </row>
    <row r="6" spans="1:7" ht="16" thickBot="1" x14ac:dyDescent="0.4">
      <c r="A6" s="338" t="s">
        <v>1445</v>
      </c>
      <c r="B6" s="44" t="s">
        <v>163</v>
      </c>
      <c r="C6" s="336">
        <f>'АП Петроградский'!D12</f>
        <v>1</v>
      </c>
      <c r="D6" s="93">
        <f>C6*10000</f>
        <v>10000</v>
      </c>
      <c r="E6" s="93">
        <f>C6*8000</f>
        <v>8000</v>
      </c>
    </row>
    <row r="7" spans="1:7" ht="16" thickBot="1" x14ac:dyDescent="0.4">
      <c r="A7" s="338" t="s">
        <v>1446</v>
      </c>
      <c r="B7" s="44" t="s">
        <v>163</v>
      </c>
      <c r="C7" s="336">
        <f>'АП Петроградский'!D21</f>
        <v>13</v>
      </c>
      <c r="D7" s="93">
        <f>C7*4200</f>
        <v>54600</v>
      </c>
      <c r="E7" s="93">
        <f>C7*3400</f>
        <v>44200</v>
      </c>
    </row>
    <row r="8" spans="1:7" ht="16" thickBot="1" x14ac:dyDescent="0.4">
      <c r="A8" s="414" t="s">
        <v>1908</v>
      </c>
      <c r="B8" s="44" t="s">
        <v>163</v>
      </c>
      <c r="C8" s="336">
        <f>'АП Петроградский'!D329</f>
        <v>4</v>
      </c>
      <c r="D8" s="93">
        <f>C8*5300</f>
        <v>21200</v>
      </c>
      <c r="E8" s="93">
        <f>C8*4000</f>
        <v>16000</v>
      </c>
    </row>
    <row r="9" spans="1:7" ht="16" thickBot="1" x14ac:dyDescent="0.4">
      <c r="A9" s="338" t="s">
        <v>1442</v>
      </c>
      <c r="B9" s="44" t="s">
        <v>163</v>
      </c>
      <c r="C9" s="336">
        <f>'АП Петроградский'!D30</f>
        <v>7</v>
      </c>
      <c r="D9" s="93">
        <f>C9*3300</f>
        <v>23100</v>
      </c>
      <c r="E9" s="93">
        <f>C9*2800</f>
        <v>19600</v>
      </c>
    </row>
    <row r="10" spans="1:7" ht="15" thickBot="1" x14ac:dyDescent="0.4">
      <c r="A10" s="39" t="s">
        <v>89</v>
      </c>
      <c r="B10" s="248"/>
      <c r="C10" s="249">
        <f>SUM(C6:C9)</f>
        <v>25</v>
      </c>
      <c r="D10" s="37">
        <f>SUM(D6:D9)</f>
        <v>108900</v>
      </c>
      <c r="E10" s="37">
        <f>SUM(E6:E9)</f>
        <v>87800</v>
      </c>
    </row>
    <row r="11" spans="1:7" ht="15" thickBot="1" x14ac:dyDescent="0.4"/>
    <row r="12" spans="1:7" ht="15" thickBot="1" x14ac:dyDescent="0.4">
      <c r="A12" s="164" t="s">
        <v>1452</v>
      </c>
      <c r="B12" s="52" t="s">
        <v>600</v>
      </c>
      <c r="C12" s="53">
        <f>'АП Петроградский'!D39</f>
        <v>10</v>
      </c>
      <c r="D12" s="54">
        <f>C12*5300</f>
        <v>53000</v>
      </c>
      <c r="E12" s="54"/>
      <c r="F12" s="54"/>
    </row>
    <row r="13" spans="1:7" ht="15" thickBot="1" x14ac:dyDescent="0.4">
      <c r="A13" s="164" t="s">
        <v>1453</v>
      </c>
      <c r="B13" s="52" t="s">
        <v>600</v>
      </c>
      <c r="C13" s="53">
        <f>'АП Петроградский'!D49</f>
        <v>11</v>
      </c>
      <c r="D13" s="54">
        <f>C13*5300</f>
        <v>58300</v>
      </c>
      <c r="E13" s="54"/>
      <c r="F13" s="54"/>
    </row>
    <row r="14" spans="1:7" ht="15" thickBot="1" x14ac:dyDescent="0.4">
      <c r="A14" s="164" t="s">
        <v>1454</v>
      </c>
      <c r="B14" s="52" t="s">
        <v>600</v>
      </c>
      <c r="C14" s="53">
        <f>'АП Петроградский'!D59</f>
        <v>5</v>
      </c>
      <c r="D14" s="54">
        <f>C14*6300</f>
        <v>31500</v>
      </c>
      <c r="E14" s="54"/>
      <c r="F14" s="54"/>
    </row>
    <row r="15" spans="1:7" ht="15" thickBot="1" x14ac:dyDescent="0.4">
      <c r="A15" s="164" t="s">
        <v>1455</v>
      </c>
      <c r="B15" s="52" t="s">
        <v>600</v>
      </c>
      <c r="C15" s="53">
        <f>'АП Петроградский'!D69</f>
        <v>6</v>
      </c>
      <c r="D15" s="54">
        <f>C15*5300</f>
        <v>31800</v>
      </c>
      <c r="E15" s="54"/>
      <c r="F15" s="54"/>
    </row>
    <row r="16" spans="1:7" ht="15" thickBot="1" x14ac:dyDescent="0.4">
      <c r="A16" s="164" t="s">
        <v>1456</v>
      </c>
      <c r="B16" s="52" t="s">
        <v>600</v>
      </c>
      <c r="C16" s="53">
        <f>'АП Петроградский'!D79</f>
        <v>4</v>
      </c>
      <c r="D16" s="54">
        <f>C16*6300</f>
        <v>25200</v>
      </c>
      <c r="E16" s="54"/>
      <c r="F16" s="54"/>
    </row>
    <row r="17" spans="1:6" ht="15" thickBot="1" x14ac:dyDescent="0.4">
      <c r="A17" s="164" t="s">
        <v>1457</v>
      </c>
      <c r="B17" s="52" t="s">
        <v>600</v>
      </c>
      <c r="C17" s="53">
        <f>'АП Петроградский'!D89</f>
        <v>4</v>
      </c>
      <c r="D17" s="54">
        <f>C17*5800</f>
        <v>23200</v>
      </c>
      <c r="E17" s="54"/>
      <c r="F17" s="54"/>
    </row>
    <row r="18" spans="1:6" ht="28.5" thickBot="1" x14ac:dyDescent="0.4">
      <c r="A18" s="164" t="s">
        <v>1458</v>
      </c>
      <c r="B18" s="52" t="s">
        <v>600</v>
      </c>
      <c r="C18" s="53">
        <f>'АП Петроградский'!D99</f>
        <v>6</v>
      </c>
      <c r="D18" s="54">
        <f>C18*5300</f>
        <v>31800</v>
      </c>
      <c r="E18" s="54"/>
      <c r="F18" s="54"/>
    </row>
    <row r="19" spans="1:6" ht="15" thickBot="1" x14ac:dyDescent="0.4">
      <c r="A19" s="164" t="s">
        <v>1459</v>
      </c>
      <c r="B19" s="52" t="s">
        <v>600</v>
      </c>
      <c r="C19" s="53">
        <f>'АП Петроградский'!D109</f>
        <v>4</v>
      </c>
      <c r="D19" s="54">
        <f>C19*6300</f>
        <v>25200</v>
      </c>
      <c r="E19" s="54"/>
      <c r="F19" s="54"/>
    </row>
    <row r="20" spans="1:6" ht="15" thickBot="1" x14ac:dyDescent="0.4">
      <c r="A20" s="164" t="s">
        <v>1460</v>
      </c>
      <c r="B20" s="52" t="s">
        <v>600</v>
      </c>
      <c r="C20" s="53">
        <f>'АП Петроградский'!D129</f>
        <v>6</v>
      </c>
      <c r="D20" s="54">
        <f>C20*5300</f>
        <v>31800</v>
      </c>
      <c r="E20" s="54"/>
      <c r="F20" s="54"/>
    </row>
    <row r="21" spans="1:6" ht="15" thickBot="1" x14ac:dyDescent="0.4">
      <c r="A21" s="164" t="s">
        <v>1461</v>
      </c>
      <c r="B21" s="52" t="s">
        <v>600</v>
      </c>
      <c r="C21" s="53">
        <f>'АП Петроградский'!D139</f>
        <v>19</v>
      </c>
      <c r="D21" s="54">
        <f>C21*5300</f>
        <v>100700</v>
      </c>
      <c r="E21" s="54"/>
      <c r="F21" s="54"/>
    </row>
    <row r="22" spans="1:6" ht="15" thickBot="1" x14ac:dyDescent="0.4">
      <c r="A22" s="164" t="s">
        <v>1462</v>
      </c>
      <c r="B22" s="52" t="s">
        <v>600</v>
      </c>
      <c r="C22" s="53">
        <f>'АП Петроградский'!D149</f>
        <v>3</v>
      </c>
      <c r="D22" s="54">
        <f>C22*8300</f>
        <v>24900</v>
      </c>
      <c r="E22" s="54"/>
      <c r="F22" s="54"/>
    </row>
    <row r="23" spans="1:6" ht="15" thickBot="1" x14ac:dyDescent="0.4">
      <c r="A23" s="164" t="s">
        <v>1463</v>
      </c>
      <c r="B23" s="52" t="s">
        <v>600</v>
      </c>
      <c r="C23" s="53">
        <f>'АП Петроградский'!D159</f>
        <v>4</v>
      </c>
      <c r="D23" s="54">
        <f>C23*8300</f>
        <v>33200</v>
      </c>
      <c r="E23" s="54"/>
      <c r="F23" s="54"/>
    </row>
    <row r="24" spans="1:6" ht="15" thickBot="1" x14ac:dyDescent="0.4">
      <c r="A24" s="164" t="s">
        <v>1464</v>
      </c>
      <c r="B24" s="52" t="s">
        <v>600</v>
      </c>
      <c r="C24" s="53">
        <f>'АП Петроградский'!D169</f>
        <v>3</v>
      </c>
      <c r="D24" s="54">
        <f>C24*9300</f>
        <v>27900</v>
      </c>
      <c r="E24" s="54"/>
      <c r="F24" s="54"/>
    </row>
    <row r="25" spans="1:6" ht="15" thickBot="1" x14ac:dyDescent="0.4">
      <c r="A25" s="164" t="s">
        <v>1465</v>
      </c>
      <c r="B25" s="52" t="s">
        <v>600</v>
      </c>
      <c r="C25" s="53">
        <f>'АП Петроградский'!D179</f>
        <v>4</v>
      </c>
      <c r="D25" s="54">
        <f>C25*6300</f>
        <v>25200</v>
      </c>
      <c r="E25" s="54"/>
      <c r="F25" s="54"/>
    </row>
    <row r="26" spans="1:6" ht="15" thickBot="1" x14ac:dyDescent="0.4">
      <c r="A26" s="164" t="s">
        <v>1466</v>
      </c>
      <c r="B26" s="52" t="s">
        <v>600</v>
      </c>
      <c r="C26" s="53">
        <f>'АП Петроградский'!D189</f>
        <v>5</v>
      </c>
      <c r="D26" s="54">
        <f>C26*6300</f>
        <v>31500</v>
      </c>
      <c r="E26" s="54"/>
      <c r="F26" s="54"/>
    </row>
    <row r="27" spans="1:6" ht="15" thickBot="1" x14ac:dyDescent="0.4">
      <c r="A27" s="164" t="s">
        <v>1467</v>
      </c>
      <c r="B27" s="52" t="s">
        <v>600</v>
      </c>
      <c r="C27" s="53">
        <f>'АП Петроградский'!D199</f>
        <v>6</v>
      </c>
      <c r="D27" s="54">
        <f>C27*5300</f>
        <v>31800</v>
      </c>
      <c r="E27" s="54"/>
      <c r="F27" s="54"/>
    </row>
    <row r="28" spans="1:6" ht="15" thickBot="1" x14ac:dyDescent="0.4">
      <c r="A28" s="164" t="s">
        <v>1468</v>
      </c>
      <c r="B28" s="52" t="s">
        <v>600</v>
      </c>
      <c r="C28" s="53">
        <f>'АП Петроградский'!D209</f>
        <v>6</v>
      </c>
      <c r="D28" s="54">
        <f>C28*8300</f>
        <v>49800</v>
      </c>
      <c r="E28" s="54"/>
      <c r="F28" s="54"/>
    </row>
    <row r="29" spans="1:6" ht="15" thickBot="1" x14ac:dyDescent="0.4">
      <c r="A29" s="164" t="s">
        <v>1469</v>
      </c>
      <c r="B29" s="52" t="s">
        <v>600</v>
      </c>
      <c r="C29" s="53">
        <f>'АП Петроградский'!D219</f>
        <v>18</v>
      </c>
      <c r="D29" s="54">
        <f>C29*4800</f>
        <v>86400</v>
      </c>
      <c r="E29" s="54"/>
      <c r="F29" s="54"/>
    </row>
    <row r="30" spans="1:6" ht="15" thickBot="1" x14ac:dyDescent="0.4">
      <c r="A30" s="164" t="s">
        <v>1470</v>
      </c>
      <c r="B30" s="52" t="s">
        <v>600</v>
      </c>
      <c r="C30" s="53">
        <f>'АП Петроградский'!D229</f>
        <v>2</v>
      </c>
      <c r="D30" s="54">
        <f>C30*12300</f>
        <v>24600</v>
      </c>
      <c r="E30" s="54"/>
      <c r="F30" s="54"/>
    </row>
    <row r="31" spans="1:6" ht="15" thickBot="1" x14ac:dyDescent="0.4">
      <c r="A31" s="164" t="s">
        <v>1471</v>
      </c>
      <c r="B31" s="52" t="s">
        <v>600</v>
      </c>
      <c r="C31" s="53">
        <f>'АП Петроградский'!D239</f>
        <v>2</v>
      </c>
      <c r="D31" s="54">
        <f>C31*13300</f>
        <v>26600</v>
      </c>
      <c r="E31" s="54"/>
      <c r="F31" s="54"/>
    </row>
    <row r="32" spans="1:6" ht="15" thickBot="1" x14ac:dyDescent="0.4">
      <c r="A32" s="164" t="s">
        <v>1472</v>
      </c>
      <c r="B32" s="52" t="s">
        <v>600</v>
      </c>
      <c r="C32" s="53">
        <f>'АП Петроградский'!D249</f>
        <v>2</v>
      </c>
      <c r="D32" s="54">
        <f>C32*12300</f>
        <v>24600</v>
      </c>
      <c r="E32" s="54"/>
      <c r="F32" s="54"/>
    </row>
    <row r="33" spans="1:6" ht="15" thickBot="1" x14ac:dyDescent="0.4">
      <c r="A33" s="164" t="s">
        <v>1473</v>
      </c>
      <c r="B33" s="52" t="s">
        <v>600</v>
      </c>
      <c r="C33" s="53">
        <f>'АП Петроградский'!D259</f>
        <v>7</v>
      </c>
      <c r="D33" s="54">
        <f>C33*6300</f>
        <v>44100</v>
      </c>
      <c r="E33" s="54"/>
      <c r="F33" s="54"/>
    </row>
    <row r="34" spans="1:6" ht="15" thickBot="1" x14ac:dyDescent="0.4">
      <c r="A34" s="164" t="s">
        <v>1474</v>
      </c>
      <c r="B34" s="52" t="s">
        <v>600</v>
      </c>
      <c r="C34" s="53">
        <f>'АП Петроградский'!D269</f>
        <v>7</v>
      </c>
      <c r="D34" s="54">
        <f>C34*6300</f>
        <v>44100</v>
      </c>
      <c r="E34" s="54"/>
      <c r="F34" s="54"/>
    </row>
    <row r="35" spans="1:6" ht="15" thickBot="1" x14ac:dyDescent="0.4">
      <c r="A35" s="164" t="s">
        <v>1475</v>
      </c>
      <c r="B35" s="52" t="s">
        <v>600</v>
      </c>
      <c r="C35" s="53">
        <f>'АП Петроградский'!D279</f>
        <v>8</v>
      </c>
      <c r="D35" s="54">
        <f>C35*6300</f>
        <v>50400</v>
      </c>
      <c r="E35" s="54"/>
      <c r="F35" s="54"/>
    </row>
    <row r="36" spans="1:6" ht="15" thickBot="1" x14ac:dyDescent="0.4">
      <c r="A36" s="164" t="s">
        <v>1476</v>
      </c>
      <c r="B36" s="52" t="s">
        <v>600</v>
      </c>
      <c r="C36" s="53">
        <f>'АП Петроградский'!D289</f>
        <v>6</v>
      </c>
      <c r="D36" s="54">
        <f>C36*6300</f>
        <v>37800</v>
      </c>
      <c r="E36" s="54"/>
      <c r="F36" s="54"/>
    </row>
    <row r="37" spans="1:6" ht="15" thickBot="1" x14ac:dyDescent="0.4">
      <c r="A37" s="164" t="s">
        <v>1477</v>
      </c>
      <c r="B37" s="52" t="s">
        <v>600</v>
      </c>
      <c r="C37" s="53">
        <f>'АП Петроградский'!D299</f>
        <v>6</v>
      </c>
      <c r="D37" s="54">
        <f>C37*6300</f>
        <v>37800</v>
      </c>
      <c r="E37" s="54"/>
      <c r="F37" s="54"/>
    </row>
    <row r="38" spans="1:6" ht="15" thickBot="1" x14ac:dyDescent="0.4">
      <c r="A38" s="164" t="s">
        <v>1478</v>
      </c>
      <c r="B38" s="52" t="s">
        <v>600</v>
      </c>
      <c r="C38" s="53">
        <f>'АП Петроградский'!D309</f>
        <v>6</v>
      </c>
      <c r="D38" s="54">
        <f t="shared" ref="D38" si="0">C38*5300</f>
        <v>31800</v>
      </c>
      <c r="E38" s="54"/>
      <c r="F38" s="54"/>
    </row>
    <row r="39" spans="1:6" ht="15" thickBot="1" x14ac:dyDescent="0.4">
      <c r="A39" s="164" t="s">
        <v>1930</v>
      </c>
      <c r="B39" s="52" t="s">
        <v>600</v>
      </c>
      <c r="C39" s="53">
        <f>'АП Петроградский'!D319</f>
        <v>6</v>
      </c>
      <c r="D39" s="54">
        <f>C39*6300</f>
        <v>37800</v>
      </c>
      <c r="E39" s="54"/>
      <c r="F39" s="54"/>
    </row>
    <row r="40" spans="1:6" ht="15" thickBot="1" x14ac:dyDescent="0.4">
      <c r="A40" s="39" t="s">
        <v>89</v>
      </c>
      <c r="B40" s="39"/>
      <c r="C40" s="40">
        <f>SUM(C12:C39)</f>
        <v>176</v>
      </c>
      <c r="D40" s="86">
        <f>SUM(D12:D39)</f>
        <v>1082800</v>
      </c>
      <c r="E40" s="41"/>
      <c r="F40" s="54"/>
    </row>
    <row r="42" spans="1:6" ht="15" thickBot="1" x14ac:dyDescent="0.4"/>
    <row r="43" spans="1:6" ht="15" thickBot="1" x14ac:dyDescent="0.4">
      <c r="A43" s="156" t="s">
        <v>89</v>
      </c>
      <c r="B43" s="157">
        <f>C3+C10+C40</f>
        <v>214</v>
      </c>
      <c r="D43" s="568" t="s">
        <v>1043</v>
      </c>
      <c r="E43" s="568"/>
    </row>
  </sheetData>
  <mergeCells count="2">
    <mergeCell ref="A2:C2"/>
    <mergeCell ref="D43:E43"/>
  </mergeCells>
  <hyperlinks>
    <hyperlink ref="A3" location="ПетроградскийЭталон" display="Петроградский эталон" xr:uid="{00000000-0004-0000-0F00-000000000000}"/>
    <hyperlink ref="A6" location="Diadema" display="ЖК Diadema Club House" xr:uid="{00000000-0004-0000-0F00-000001000000}"/>
    <hyperlink ref="A7" location="RoyalPark" display="ЖК Royal Park" xr:uid="{00000000-0004-0000-0F00-000002000000}"/>
    <hyperlink ref="A9" location="ПетроградскийЭталонэкраны" display="ЖК Петроградский эталон" xr:uid="{00000000-0004-0000-0F00-000003000000}"/>
    <hyperlink ref="A12" location="Люмьер" display="ЖК Люмьер" xr:uid="{00000000-0004-0000-0F00-000004000000}"/>
    <hyperlink ref="A13" location="Ориенталь" display="ЖК Ориенталь" xr:uid="{00000000-0004-0000-0F00-000005000000}"/>
    <hyperlink ref="A14" location="Аристократ" display="ЖК  Аристократ" xr:uid="{00000000-0004-0000-0F00-000006000000}"/>
    <hyperlink ref="A15" location="БелыеНочи" display="ЖК Белые ночи" xr:uid="{00000000-0004-0000-0F00-000007000000}"/>
    <hyperlink ref="A16" location="Графтио" display="ЖК Астон Графтио" xr:uid="{00000000-0004-0000-0F00-000008000000}"/>
    <hyperlink ref="A17" location="Крестьянский5" display="ЖК Крестьянский 5" xr:uid="{00000000-0004-0000-0F00-000009000000}"/>
    <hyperlink ref="A18" location="КаменКоллекция" display="ЖК Каменоостровская коллекция" xr:uid="{00000000-0004-0000-0F00-00000A000000}"/>
    <hyperlink ref="A19" location="ДомНаЗелейной" display="ЖК Дом на Зелейной" xr:uid="{00000000-0004-0000-0F00-00000B000000}"/>
    <hyperlink ref="A20" location="Менедельсон" display="ЖК Мендельсон" xr:uid="{00000000-0004-0000-0F00-00000C000000}"/>
    <hyperlink ref="A21" location="ЛеонтьевскийМыс" display="ЖК Леонтьевский мыс" xr:uid="{00000000-0004-0000-0F00-00000D000000}"/>
    <hyperlink ref="A22" location="Атлант" display="ЖК Атлант" xr:uid="{00000000-0004-0000-0F00-00000E000000}"/>
    <hyperlink ref="A23" location="Чапаева16" display="ЖК Чапаева 16" xr:uid="{00000000-0004-0000-0F00-00000F000000}"/>
    <hyperlink ref="A24" location="Фаворит" display="ЖК Фаворит" xr:uid="{00000000-0004-0000-0F00-000010000000}"/>
    <hyperlink ref="A25" location="Гранд" display="ЖК Гранд" xr:uid="{00000000-0004-0000-0F00-000011000000}"/>
    <hyperlink ref="A26" location="ИдеальныйМир" display="ЖК Идеальный мир" xr:uid="{00000000-0004-0000-0F00-000012000000}"/>
    <hyperlink ref="A27" location="ДомНаПесоч" display="ЖК Дом на Песочной наб." xr:uid="{00000000-0004-0000-0F00-000013000000}"/>
    <hyperlink ref="A28" location="Петровский14" display="ЖК Петровский 14" xr:uid="{00000000-0004-0000-0F00-000014000000}"/>
    <hyperlink ref="A29" location="ДомУМоря" display="ЖК Дом у моря" xr:uid="{00000000-0004-0000-0F00-000015000000}"/>
    <hyperlink ref="A30" location="ДомНаПосадской" display="ЖК Дом на Посадской" xr:uid="{00000000-0004-0000-0F00-000016000000}"/>
    <hyperlink ref="A31" location="Крестовский" display="ЖК Крестовский 10" xr:uid="{00000000-0004-0000-0F00-000017000000}"/>
    <hyperlink ref="A32" location="Кемская14" display="ЖК Кемская 14" xr:uid="{00000000-0004-0000-0F00-000018000000}"/>
    <hyperlink ref="A33" location="Кемская7" display="ЖК Кемская 7" xr:uid="{00000000-0004-0000-0F00-000019000000}"/>
    <hyperlink ref="A34" location="Динамовская2" display="ЖК Динамовская 2" xr:uid="{00000000-0004-0000-0F00-00001A000000}"/>
    <hyperlink ref="A35" location="Морской33" display="ЖК Морской 33" xr:uid="{00000000-0004-0000-0F00-00001B000000}"/>
    <hyperlink ref="A36" location="Морской28" display="ЖК Морской 28" xr:uid="{00000000-0004-0000-0F00-00001C000000}"/>
    <hyperlink ref="A37" location="ЗеленыйОстров" display="ЖК Зеленый остров" xr:uid="{00000000-0004-0000-0F00-00001D000000}"/>
    <hyperlink ref="A38" location="КристаллыКрест" display="ЖК Кристаллы Крестовского" xr:uid="{00000000-0004-0000-0F00-00001E000000}"/>
    <hyperlink ref="A39" location="РезеденцияНаКрест" display="ЖК Резеденция на Крестовском" xr:uid="{00000000-0004-0000-0F00-00001F000000}"/>
    <hyperlink ref="D43:E43" location="'ВЫБОР РАЙОНА'!A1" display="Вернуться к выбору района" xr:uid="{00000000-0004-0000-0F00-000020000000}"/>
    <hyperlink ref="A8" location="Рюхина12" display="ЖК Дом на Рюхина" xr:uid="{00000000-0004-0000-0F00-000021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9"/>
  <sheetViews>
    <sheetView workbookViewId="0">
      <pane ySplit="1" topLeftCell="A2" activePane="bottomLeft" state="frozen"/>
      <selection pane="bottomLeft" activeCell="X39" sqref="X39"/>
    </sheetView>
  </sheetViews>
  <sheetFormatPr defaultColWidth="9.1796875" defaultRowHeight="14" x14ac:dyDescent="0.3"/>
  <cols>
    <col min="1" max="1" width="29.81640625" style="2" customWidth="1"/>
    <col min="2" max="2" width="20.453125" style="2" customWidth="1"/>
    <col min="3" max="3" width="15.7265625" style="2" customWidth="1"/>
    <col min="4" max="4" width="18.453125" style="2" customWidth="1"/>
    <col min="5" max="5" width="14.7265625" style="2" customWidth="1"/>
    <col min="6" max="6" width="16.453125" style="2" customWidth="1"/>
    <col min="7" max="7" width="14.7265625" style="2" customWidth="1"/>
    <col min="8" max="16384" width="9.1796875" style="2"/>
  </cols>
  <sheetData>
    <row r="1" spans="1:22" s="247" customFormat="1" ht="17.25" customHeight="1" thickBot="1" x14ac:dyDescent="0.35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22" ht="15" thickBot="1" x14ac:dyDescent="0.4">
      <c r="A2" s="569" t="s">
        <v>7</v>
      </c>
      <c r="B2" s="570"/>
      <c r="C2" s="571"/>
      <c r="D2" s="152">
        <v>1600</v>
      </c>
      <c r="E2" s="152">
        <v>750</v>
      </c>
      <c r="F2" s="152">
        <v>420</v>
      </c>
      <c r="G2" s="152">
        <v>250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ht="16" thickBot="1" x14ac:dyDescent="0.4">
      <c r="A3" s="360" t="s">
        <v>1678</v>
      </c>
      <c r="B3" s="38" t="s">
        <v>9</v>
      </c>
      <c r="C3" s="333">
        <f>'АП Василеостровский'!D27</f>
        <v>125</v>
      </c>
      <c r="D3" s="334">
        <f>C3*D2</f>
        <v>200000</v>
      </c>
      <c r="E3" s="334">
        <f>C3*E2</f>
        <v>93750</v>
      </c>
      <c r="F3" s="334">
        <f>C3*F2</f>
        <v>52500</v>
      </c>
      <c r="G3" s="334">
        <f>C3*G2</f>
        <v>31250</v>
      </c>
      <c r="H3" s="402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6" thickBot="1" x14ac:dyDescent="0.4">
      <c r="A4" s="360" t="s">
        <v>1683</v>
      </c>
      <c r="B4" s="38" t="s">
        <v>9</v>
      </c>
      <c r="C4" s="333">
        <f>'АП Василеостровский'!D120</f>
        <v>84</v>
      </c>
      <c r="D4" s="334">
        <f>C4*D2</f>
        <v>134400</v>
      </c>
      <c r="E4" s="334">
        <f>C4*E2</f>
        <v>63000</v>
      </c>
      <c r="F4" s="334">
        <f>C4*F2</f>
        <v>35280</v>
      </c>
      <c r="G4" s="334">
        <f>C4*G2</f>
        <v>21000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6" thickBot="1" x14ac:dyDescent="0.4">
      <c r="A5" s="361" t="s">
        <v>89</v>
      </c>
      <c r="B5" s="361"/>
      <c r="C5" s="280">
        <f>SUM(C3:C4)</f>
        <v>209</v>
      </c>
      <c r="D5" s="279">
        <f>SUM(D3:D4)</f>
        <v>334400</v>
      </c>
      <c r="E5" s="279">
        <f>SUM(E3:E4)</f>
        <v>156750</v>
      </c>
      <c r="F5" s="279">
        <f>SUM(F3:F4)</f>
        <v>87780</v>
      </c>
      <c r="G5" s="279">
        <f>SUM(G3:G4)</f>
        <v>52250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5" thickBot="1" x14ac:dyDescent="0.4"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thickBot="1" x14ac:dyDescent="0.4">
      <c r="A7" s="578" t="s">
        <v>7</v>
      </c>
      <c r="B7" s="579"/>
      <c r="C7" s="580"/>
      <c r="D7" s="37">
        <v>2500</v>
      </c>
      <c r="E7" s="37">
        <v>1400</v>
      </c>
      <c r="F7" s="251">
        <v>750</v>
      </c>
      <c r="G7" s="3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thickBot="1" x14ac:dyDescent="0.4">
      <c r="A8" s="362" t="s">
        <v>1679</v>
      </c>
      <c r="B8" s="342" t="s">
        <v>9</v>
      </c>
      <c r="C8" s="250">
        <f>'АП Василеостровский'!D38</f>
        <v>6</v>
      </c>
      <c r="D8" s="252">
        <f>C8*D7</f>
        <v>15000</v>
      </c>
      <c r="E8" s="253">
        <f>C8*E7</f>
        <v>8400</v>
      </c>
      <c r="F8" s="285">
        <f>C8*F7</f>
        <v>4500</v>
      </c>
      <c r="G8" s="343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247" customFormat="1" ht="15" thickBot="1" x14ac:dyDescent="0.4">
      <c r="A9" s="362" t="s">
        <v>1680</v>
      </c>
      <c r="B9" s="342" t="s">
        <v>9</v>
      </c>
      <c r="C9" s="250">
        <f>'АП Василеостровский'!D53</f>
        <v>31</v>
      </c>
      <c r="D9" s="252">
        <f>C9*D7</f>
        <v>77500</v>
      </c>
      <c r="E9" s="253">
        <f>C9*E7</f>
        <v>43400</v>
      </c>
      <c r="F9" s="285">
        <f>C9*F7</f>
        <v>23250</v>
      </c>
      <c r="G9" s="343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247" customFormat="1" ht="15" thickBot="1" x14ac:dyDescent="0.4">
      <c r="A10" s="362" t="s">
        <v>1681</v>
      </c>
      <c r="B10" s="342" t="s">
        <v>9</v>
      </c>
      <c r="C10" s="250">
        <f>'АП Василеостровский'!D64</f>
        <v>17</v>
      </c>
      <c r="D10" s="252">
        <f>C10*D7</f>
        <v>42500</v>
      </c>
      <c r="E10" s="253">
        <f>C10*E7</f>
        <v>23800</v>
      </c>
      <c r="F10" s="285">
        <f>C10*F7</f>
        <v>12750</v>
      </c>
      <c r="G10" s="343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247" customFormat="1" ht="15" thickBot="1" x14ac:dyDescent="0.4">
      <c r="A11" s="363" t="s">
        <v>1682</v>
      </c>
      <c r="B11" s="342" t="s">
        <v>9</v>
      </c>
      <c r="C11" s="250">
        <f>'АП Василеостровский'!D77</f>
        <v>18</v>
      </c>
      <c r="D11" s="252">
        <f>C11*D7</f>
        <v>45000</v>
      </c>
      <c r="E11" s="253">
        <f>C11*E7</f>
        <v>25200</v>
      </c>
      <c r="F11" s="285">
        <f>C11*F7</f>
        <v>13500</v>
      </c>
      <c r="G11" s="34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247" customFormat="1" ht="15" thickBot="1" x14ac:dyDescent="0.4">
      <c r="A12" s="363" t="s">
        <v>1982</v>
      </c>
      <c r="B12" s="342" t="s">
        <v>9</v>
      </c>
      <c r="C12" s="250">
        <v>2</v>
      </c>
      <c r="D12" s="252">
        <f>D7*C12</f>
        <v>5000</v>
      </c>
      <c r="E12" s="253">
        <f>E7*C12</f>
        <v>2800</v>
      </c>
      <c r="F12" s="253">
        <f>F7*C12</f>
        <v>1500</v>
      </c>
      <c r="G12" s="501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247" customFormat="1" ht="15" thickBot="1" x14ac:dyDescent="0.4">
      <c r="A13" s="39" t="s">
        <v>89</v>
      </c>
      <c r="B13" s="248"/>
      <c r="C13" s="249">
        <f>SUM(C8:C12)</f>
        <v>74</v>
      </c>
      <c r="D13" s="37">
        <f>SUM(D8:D11)</f>
        <v>180000</v>
      </c>
      <c r="E13" s="37">
        <f>SUM(E8:E11)</f>
        <v>100800</v>
      </c>
      <c r="F13" s="37">
        <f>SUM(F8:F11)</f>
        <v>54000</v>
      </c>
      <c r="G13" s="37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247" customFormat="1" ht="15" thickBot="1" x14ac:dyDescent="0.4">
      <c r="A14" s="2"/>
      <c r="B14" s="2"/>
      <c r="C14" s="2"/>
      <c r="D14" s="2"/>
      <c r="E14" s="2"/>
      <c r="F14" s="2"/>
      <c r="G14" s="2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247" customFormat="1" ht="15.5" thickBot="1" x14ac:dyDescent="0.4">
      <c r="A15" s="88" t="s">
        <v>159</v>
      </c>
      <c r="B15" s="88" t="s">
        <v>1</v>
      </c>
      <c r="C15" s="89" t="s">
        <v>2</v>
      </c>
      <c r="D15" s="89" t="s">
        <v>160</v>
      </c>
      <c r="E15" s="89" t="s">
        <v>161</v>
      </c>
      <c r="F15" s="2"/>
      <c r="G15" s="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247" customFormat="1" ht="17.25" customHeight="1" thickBot="1" x14ac:dyDescent="0.4">
      <c r="A16" s="597" t="s">
        <v>162</v>
      </c>
      <c r="B16" s="598"/>
      <c r="C16" s="599"/>
      <c r="D16" s="364">
        <v>2700</v>
      </c>
      <c r="E16" s="364">
        <v>2000</v>
      </c>
      <c r="F16" s="2"/>
      <c r="G16" s="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247" customFormat="1" ht="16" thickBot="1" x14ac:dyDescent="0.4">
      <c r="A17" s="365" t="s">
        <v>1684</v>
      </c>
      <c r="B17" s="44" t="s">
        <v>163</v>
      </c>
      <c r="C17" s="366">
        <f>'АП Василеостровский'!D133</f>
        <v>10</v>
      </c>
      <c r="D17" s="93">
        <f>C17*D16</f>
        <v>27000</v>
      </c>
      <c r="E17" s="93">
        <f>C17*E16</f>
        <v>20000</v>
      </c>
      <c r="F17" s="2"/>
      <c r="G17" s="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6" thickBot="1" x14ac:dyDescent="0.4">
      <c r="A18" s="365" t="s">
        <v>1685</v>
      </c>
      <c r="B18" s="44" t="s">
        <v>163</v>
      </c>
      <c r="C18" s="366">
        <f>'АП Василеостровский'!D145</f>
        <v>9</v>
      </c>
      <c r="D18" s="93">
        <f>C18*D16</f>
        <v>24300</v>
      </c>
      <c r="E18" s="93">
        <f>C18*E16</f>
        <v>18000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6" thickBot="1" x14ac:dyDescent="0.4">
      <c r="A19" s="361" t="s">
        <v>89</v>
      </c>
      <c r="B19" s="361"/>
      <c r="C19" s="280">
        <f>SUM(C17:C18)</f>
        <v>19</v>
      </c>
      <c r="D19" s="279">
        <f>SUM(D17:D18)</f>
        <v>51300</v>
      </c>
      <c r="E19" s="279">
        <f>SUM(E17:E18)</f>
        <v>38000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thickBot="1" x14ac:dyDescent="0.4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thickBot="1" x14ac:dyDescent="0.4">
      <c r="A21" s="367" t="s">
        <v>1686</v>
      </c>
      <c r="B21" s="52" t="s">
        <v>229</v>
      </c>
      <c r="C21" s="53">
        <f>'АП Василеостровский'!D156</f>
        <v>17</v>
      </c>
      <c r="D21" s="54">
        <f>C21*5300</f>
        <v>90100</v>
      </c>
      <c r="E21" s="54"/>
      <c r="F21" s="54"/>
      <c r="G21" s="54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thickBot="1" x14ac:dyDescent="0.4">
      <c r="A22" s="367" t="s">
        <v>1687</v>
      </c>
      <c r="B22" s="52" t="s">
        <v>229</v>
      </c>
      <c r="C22" s="53">
        <f>'АП Василеостровский'!D166</f>
        <v>11</v>
      </c>
      <c r="D22" s="54">
        <f>C22*5300</f>
        <v>58300</v>
      </c>
      <c r="E22" s="54"/>
      <c r="F22" s="54"/>
      <c r="G22" s="54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thickBot="1" x14ac:dyDescent="0.4">
      <c r="A23" s="367" t="s">
        <v>1688</v>
      </c>
      <c r="B23" s="52" t="s">
        <v>229</v>
      </c>
      <c r="C23" s="53">
        <f>'АП Василеостровский'!D176</f>
        <v>8</v>
      </c>
      <c r="D23" s="54">
        <f>C23*5300</f>
        <v>42400</v>
      </c>
      <c r="E23" s="54"/>
      <c r="F23" s="54"/>
      <c r="G23" s="54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thickBot="1" x14ac:dyDescent="0.4">
      <c r="A24" s="367" t="s">
        <v>1689</v>
      </c>
      <c r="B24" s="52" t="s">
        <v>229</v>
      </c>
      <c r="C24" s="53">
        <f>'АП Василеостровский'!D186</f>
        <v>4</v>
      </c>
      <c r="D24" s="54">
        <f>C24*10300</f>
        <v>41200</v>
      </c>
      <c r="E24" s="54"/>
      <c r="F24" s="54"/>
      <c r="G24" s="5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thickBot="1" x14ac:dyDescent="0.4">
      <c r="A25" s="367" t="s">
        <v>1690</v>
      </c>
      <c r="B25" s="52" t="s">
        <v>229</v>
      </c>
      <c r="C25" s="53">
        <f>'АП Василеостровский'!D196</f>
        <v>2</v>
      </c>
      <c r="D25" s="54">
        <f>C25*14300</f>
        <v>28600</v>
      </c>
      <c r="E25" s="54"/>
      <c r="F25" s="54"/>
      <c r="G25" s="54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6.5" customHeight="1" thickBot="1" x14ac:dyDescent="0.4">
      <c r="A26" s="39" t="s">
        <v>89</v>
      </c>
      <c r="B26" s="248"/>
      <c r="C26" s="249">
        <f>SUM(C21:C25)</f>
        <v>42</v>
      </c>
      <c r="D26" s="256">
        <f>SUM(D21:D25)</f>
        <v>260600</v>
      </c>
      <c r="E26" s="251"/>
      <c r="F26" s="345"/>
      <c r="G26" s="3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4.5" x14ac:dyDescent="0.35"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thickBot="1" x14ac:dyDescent="0.4"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thickBot="1" x14ac:dyDescent="0.4">
      <c r="A29" s="156" t="s">
        <v>89</v>
      </c>
      <c r="B29" s="157">
        <f>C13+C19+C26+C5</f>
        <v>344</v>
      </c>
      <c r="C29"/>
      <c r="D29" s="568" t="s">
        <v>1043</v>
      </c>
      <c r="E29" s="568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s="247" customFormat="1" ht="14.5" x14ac:dyDescent="0.35">
      <c r="A30" s="2"/>
      <c r="B30" s="2"/>
      <c r="C30" s="2"/>
      <c r="D30" s="2"/>
      <c r="E30" s="2"/>
      <c r="F30" s="2"/>
      <c r="G30" s="2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4.5" x14ac:dyDescent="0.35"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4.5" x14ac:dyDescent="0.35"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8:22" ht="14.5" x14ac:dyDescent="0.35"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8:22" ht="14.5" x14ac:dyDescent="0.35"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8:22" ht="14.5" x14ac:dyDescent="0.35"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8:22" ht="14.5" x14ac:dyDescent="0.35"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8:22" ht="14.5" x14ac:dyDescent="0.35">
      <c r="H37"/>
      <c r="V37"/>
    </row>
    <row r="38" spans="8:22" ht="14.5" x14ac:dyDescent="0.35">
      <c r="H38"/>
      <c r="V38"/>
    </row>
    <row r="39" spans="8:22" ht="14.5" x14ac:dyDescent="0.35">
      <c r="H39"/>
      <c r="V39"/>
    </row>
  </sheetData>
  <mergeCells count="4">
    <mergeCell ref="A2:C2"/>
    <mergeCell ref="A7:C7"/>
    <mergeCell ref="A16:C16"/>
    <mergeCell ref="D29:E29"/>
  </mergeCells>
  <hyperlinks>
    <hyperlink ref="A3" location="Василеостровский1" display="Василеостровский 1" xr:uid="{00000000-0004-0000-1000-000000000000}"/>
    <hyperlink ref="A8" location="Шкиперский20" display="ЖК на Шкиперском пр-ке 20" xr:uid="{00000000-0004-0000-1000-000001000000}"/>
    <hyperlink ref="A9" location="Беринга23к2" display="ЖК на ул. Беринга 23 к.2" xr:uid="{00000000-0004-0000-1000-000002000000}"/>
    <hyperlink ref="A17" location="МорскойФасадЭкраны" display="ЖК Морской фасад" xr:uid="{00000000-0004-0000-1000-000003000000}"/>
    <hyperlink ref="A18" location="МорскойКаскадЭкраны" display="ЖК Морской каскад" xr:uid="{00000000-0004-0000-1000-000004000000}"/>
    <hyperlink ref="A21" location="НоваяИстория" display="ЖК Новая История" xr:uid="{00000000-0004-0000-1000-000005000000}"/>
    <hyperlink ref="A22" location="ВасильевскийОстров" display="ЖК Васильевский квартал" xr:uid="{00000000-0004-0000-1000-000006000000}"/>
    <hyperlink ref="A23" location="НеваНева" display="ЖК Нева-Нева" xr:uid="{00000000-0004-0000-1000-000007000000}"/>
    <hyperlink ref="A24" location="МаленькаяФранция" display="ЖК Маленькая Франция" xr:uid="{00000000-0004-0000-1000-000008000000}"/>
    <hyperlink ref="A25" location="Монодом" display="ЖК  Монодом" xr:uid="{00000000-0004-0000-1000-000009000000}"/>
    <hyperlink ref="D29:E29" location="'ВЫБОР РАЙОНА'!A1" display="Вернуться к выбору района" xr:uid="{00000000-0004-0000-1000-00000A000000}"/>
    <hyperlink ref="A11" location="МорскойФасад" display="ЖК Морской Фасад" xr:uid="{00000000-0004-0000-1000-00000B000000}"/>
    <hyperlink ref="A10" location="МорскойКаскад" display="ЖК Морской Каскад" xr:uid="{00000000-0004-0000-1000-00000C000000}"/>
    <hyperlink ref="A4" location="Василеостровский2" display="Василеостровский 2" xr:uid="{00000000-0004-0000-1000-00000D000000}"/>
    <hyperlink ref="A12" location="ЖК13линияВО" display="ЖК на 13й линии В.О. д.54" xr:uid="{00000000-0004-0000-1000-00000E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"/>
  <sheetViews>
    <sheetView workbookViewId="0">
      <pane ySplit="1" topLeftCell="A2" activePane="bottomLeft" state="frozen"/>
      <selection pane="bottomLeft" activeCell="U42" sqref="U42"/>
    </sheetView>
  </sheetViews>
  <sheetFormatPr defaultColWidth="9.1796875" defaultRowHeight="14.5" x14ac:dyDescent="0.35"/>
  <cols>
    <col min="1" max="1" width="30.1796875" customWidth="1"/>
    <col min="2" max="2" width="19.1796875" customWidth="1"/>
    <col min="3" max="3" width="13.81640625" customWidth="1"/>
    <col min="4" max="4" width="18.7265625" customWidth="1"/>
    <col min="5" max="5" width="13.453125" customWidth="1"/>
    <col min="6" max="6" width="15.453125" customWidth="1"/>
    <col min="7" max="7" width="14.26953125" customWidth="1"/>
  </cols>
  <sheetData>
    <row r="1" spans="1:8" ht="15" thickBot="1" x14ac:dyDescent="0.4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8" ht="15" thickBot="1" x14ac:dyDescent="0.4">
      <c r="A2" s="569" t="s">
        <v>7</v>
      </c>
      <c r="B2" s="570"/>
      <c r="C2" s="571"/>
      <c r="D2" s="152">
        <v>1600</v>
      </c>
      <c r="E2" s="152">
        <v>750</v>
      </c>
      <c r="F2" s="152">
        <v>420</v>
      </c>
      <c r="G2" s="152">
        <v>250</v>
      </c>
    </row>
    <row r="3" spans="1:8" ht="15" thickBot="1" x14ac:dyDescent="0.4">
      <c r="A3" s="164" t="s">
        <v>1749</v>
      </c>
      <c r="B3" s="153" t="s">
        <v>9</v>
      </c>
      <c r="C3" s="154">
        <f>'АП Курортный'!D45</f>
        <v>112</v>
      </c>
      <c r="D3" s="155">
        <f>C3*D2</f>
        <v>179200</v>
      </c>
      <c r="E3" s="155">
        <f>C3*E2</f>
        <v>84000</v>
      </c>
      <c r="F3" s="155">
        <f>C3*F2</f>
        <v>47040</v>
      </c>
      <c r="G3" s="155">
        <f>C3*G2</f>
        <v>28000</v>
      </c>
      <c r="H3" s="402"/>
    </row>
    <row r="5" spans="1:8" ht="15" thickBot="1" x14ac:dyDescent="0.4"/>
    <row r="6" spans="1:8" ht="15" thickBot="1" x14ac:dyDescent="0.4">
      <c r="A6" s="156" t="s">
        <v>89</v>
      </c>
      <c r="B6" s="157">
        <f>C3</f>
        <v>112</v>
      </c>
      <c r="D6" s="568" t="s">
        <v>1043</v>
      </c>
      <c r="E6" s="568"/>
    </row>
  </sheetData>
  <mergeCells count="2">
    <mergeCell ref="A2:C2"/>
    <mergeCell ref="D6:E6"/>
  </mergeCells>
  <hyperlinks>
    <hyperlink ref="D6:E6" location="'ВЫБОР РАЙОНА'!A1" display="Вернуться к выбору района" xr:uid="{00000000-0004-0000-1100-000000000000}"/>
    <hyperlink ref="A3" location="Сестрорецк" display="Сестрорецк" xr:uid="{00000000-0004-0000-11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B5B3-77D9-4065-982A-160EC29872CB}">
  <dimension ref="A1:F2"/>
  <sheetViews>
    <sheetView workbookViewId="0">
      <selection activeCell="D9" sqref="D9"/>
    </sheetView>
  </sheetViews>
  <sheetFormatPr defaultRowHeight="14.5" x14ac:dyDescent="0.35"/>
  <cols>
    <col min="1" max="1" width="20.1796875" customWidth="1"/>
    <col min="2" max="2" width="15.6328125" bestFit="1" customWidth="1"/>
    <col min="3" max="3" width="17.08984375" customWidth="1"/>
    <col min="4" max="6" width="11.26953125" bestFit="1" customWidth="1"/>
    <col min="9" max="9" width="14.453125" bestFit="1" customWidth="1"/>
    <col min="10" max="10" width="17.453125" bestFit="1" customWidth="1"/>
  </cols>
  <sheetData>
    <row r="1" spans="1:6" ht="45.5" thickBot="1" x14ac:dyDescent="0.4">
      <c r="A1" s="556" t="s">
        <v>1173</v>
      </c>
      <c r="B1" s="556" t="s">
        <v>1</v>
      </c>
      <c r="C1" s="556" t="s">
        <v>1995</v>
      </c>
      <c r="D1" s="556" t="s">
        <v>1996</v>
      </c>
      <c r="E1" s="556" t="s">
        <v>1997</v>
      </c>
      <c r="F1" s="556" t="s">
        <v>1998</v>
      </c>
    </row>
    <row r="2" spans="1:6" ht="16" thickBot="1" x14ac:dyDescent="0.4">
      <c r="A2" s="557" t="s">
        <v>562</v>
      </c>
      <c r="B2" s="557" t="s">
        <v>9</v>
      </c>
      <c r="C2" s="558">
        <v>100</v>
      </c>
      <c r="D2" s="559">
        <v>75000</v>
      </c>
      <c r="E2" s="559">
        <v>42000</v>
      </c>
      <c r="F2" s="559">
        <v>25000</v>
      </c>
    </row>
  </sheetData>
  <hyperlinks>
    <hyperlink ref="A2" location="'АП Красное село'!A1" display="Красное Село 1" xr:uid="{1B7E5A0C-EF36-45AF-B1FE-FD4D47BBCAA3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6"/>
  <sheetViews>
    <sheetView zoomScaleNormal="100" workbookViewId="0">
      <pane ySplit="1" topLeftCell="A2" activePane="bottomLeft" state="frozen"/>
      <selection pane="bottomLeft" activeCell="A3" sqref="A3"/>
    </sheetView>
  </sheetViews>
  <sheetFormatPr defaultColWidth="9.1796875" defaultRowHeight="14.5" x14ac:dyDescent="0.35"/>
  <cols>
    <col min="1" max="1" width="30.1796875" customWidth="1"/>
    <col min="2" max="2" width="19.1796875" customWidth="1"/>
    <col min="3" max="3" width="13.81640625" customWidth="1"/>
    <col min="4" max="4" width="18.7265625" customWidth="1"/>
    <col min="5" max="5" width="13.453125" customWidth="1"/>
    <col min="6" max="6" width="15.453125" customWidth="1"/>
    <col min="7" max="7" width="14.26953125" customWidth="1"/>
  </cols>
  <sheetData>
    <row r="1" spans="1:8" ht="15" thickBot="1" x14ac:dyDescent="0.4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8" ht="15" thickBot="1" x14ac:dyDescent="0.4">
      <c r="A2" s="569" t="s">
        <v>7</v>
      </c>
      <c r="B2" s="570"/>
      <c r="C2" s="571"/>
      <c r="D2" s="152"/>
      <c r="E2" s="152">
        <v>260</v>
      </c>
      <c r="F2" s="152">
        <v>140</v>
      </c>
      <c r="G2" s="152"/>
    </row>
    <row r="3" spans="1:8" ht="15" thickBot="1" x14ac:dyDescent="0.4">
      <c r="A3" s="164" t="s">
        <v>1763</v>
      </c>
      <c r="B3" s="153" t="s">
        <v>9</v>
      </c>
      <c r="C3" s="154">
        <f>'АП Пушкинский'!D32</f>
        <v>420</v>
      </c>
      <c r="D3" s="155"/>
      <c r="E3" s="155">
        <f>C3*E2</f>
        <v>109200</v>
      </c>
      <c r="F3" s="155">
        <f>C3*F2</f>
        <v>58800</v>
      </c>
      <c r="G3" s="155"/>
      <c r="H3" s="402"/>
    </row>
    <row r="5" spans="1:8" ht="15" thickBot="1" x14ac:dyDescent="0.4"/>
    <row r="6" spans="1:8" ht="15" thickBot="1" x14ac:dyDescent="0.4">
      <c r="A6" s="156" t="s">
        <v>89</v>
      </c>
      <c r="B6" s="157">
        <f>C3</f>
        <v>420</v>
      </c>
      <c r="D6" s="568" t="s">
        <v>1043</v>
      </c>
      <c r="E6" s="568"/>
    </row>
  </sheetData>
  <mergeCells count="2">
    <mergeCell ref="A2:C2"/>
    <mergeCell ref="D6:E6"/>
  </mergeCells>
  <hyperlinks>
    <hyperlink ref="D6:E6" location="'ВЫБОР РАЙОНА'!A1" display="Вернуться к выбору района" xr:uid="{00000000-0004-0000-1200-000000000000}"/>
    <hyperlink ref="A3" location="Славянка" display="ЖК Славянка" xr:uid="{00000000-0004-0000-12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9"/>
  <sheetViews>
    <sheetView workbookViewId="0">
      <pane ySplit="1" topLeftCell="A2" activePane="bottomLeft" state="frozen"/>
      <selection pane="bottomLeft" activeCell="T40" sqref="T40"/>
    </sheetView>
  </sheetViews>
  <sheetFormatPr defaultColWidth="8.81640625" defaultRowHeight="14.5" x14ac:dyDescent="0.35"/>
  <cols>
    <col min="1" max="1" width="29.7265625" customWidth="1"/>
    <col min="2" max="2" width="32.453125" customWidth="1"/>
    <col min="3" max="3" width="15.453125" customWidth="1"/>
    <col min="4" max="4" width="10.7265625" customWidth="1"/>
    <col min="5" max="5" width="15.453125" customWidth="1"/>
    <col min="6" max="6" width="14.453125" customWidth="1"/>
  </cols>
  <sheetData>
    <row r="1" spans="1:8" ht="19.5" customHeight="1" thickBot="1" x14ac:dyDescent="0.4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8" ht="16" thickBot="1" x14ac:dyDescent="0.4">
      <c r="A2" s="578" t="s">
        <v>7</v>
      </c>
      <c r="B2" s="579"/>
      <c r="C2" s="580"/>
      <c r="D2" s="37"/>
      <c r="E2" s="332">
        <v>1280</v>
      </c>
      <c r="F2" s="332">
        <v>730</v>
      </c>
      <c r="G2" s="332"/>
    </row>
    <row r="3" spans="1:8" ht="18.75" customHeight="1" thickBot="1" x14ac:dyDescent="0.4">
      <c r="A3" s="404" t="s">
        <v>1834</v>
      </c>
      <c r="B3" s="403" t="s">
        <v>9</v>
      </c>
      <c r="C3" s="154">
        <f>'АП Ломоносовский'!D12</f>
        <v>49</v>
      </c>
      <c r="D3" s="155"/>
      <c r="E3" s="155">
        <f>C3*E2</f>
        <v>62720</v>
      </c>
      <c r="F3" s="155">
        <f>C3*F2</f>
        <v>35770</v>
      </c>
      <c r="G3" s="155"/>
      <c r="H3" s="402"/>
    </row>
    <row r="4" spans="1:8" ht="15" thickBot="1" x14ac:dyDescent="0.4"/>
    <row r="5" spans="1:8" ht="16" thickBot="1" x14ac:dyDescent="0.4">
      <c r="A5" s="578" t="s">
        <v>1980</v>
      </c>
      <c r="B5" s="579"/>
      <c r="C5" s="580"/>
      <c r="D5" s="37"/>
      <c r="E5" s="332"/>
      <c r="F5" s="332">
        <v>3450</v>
      </c>
      <c r="G5" s="332"/>
    </row>
    <row r="6" spans="1:8" ht="15" thickBot="1" x14ac:dyDescent="0.4">
      <c r="A6" s="404" t="s">
        <v>1957</v>
      </c>
      <c r="B6" s="403" t="s">
        <v>1970</v>
      </c>
      <c r="C6" s="154">
        <f>'АП Ломоносовский'!D28</f>
        <v>11</v>
      </c>
      <c r="D6" s="155"/>
      <c r="E6" s="155"/>
      <c r="F6" s="155">
        <f>C6*F5</f>
        <v>37950</v>
      </c>
      <c r="G6" s="155"/>
    </row>
    <row r="8" spans="1:8" ht="15" thickBot="1" x14ac:dyDescent="0.4"/>
    <row r="9" spans="1:8" ht="15" thickBot="1" x14ac:dyDescent="0.4">
      <c r="A9" s="156" t="s">
        <v>89</v>
      </c>
      <c r="B9" s="157">
        <f>C3+C6</f>
        <v>60</v>
      </c>
      <c r="D9" s="568" t="s">
        <v>1043</v>
      </c>
      <c r="E9" s="568"/>
    </row>
  </sheetData>
  <mergeCells count="3">
    <mergeCell ref="A2:C2"/>
    <mergeCell ref="D9:E9"/>
    <mergeCell ref="A5:C5"/>
  </mergeCells>
  <hyperlinks>
    <hyperlink ref="D9:E9" location="'ВЫБОР РАЙОНА'!A1" display="Вернуться к выбору района" xr:uid="{00000000-0004-0000-1300-000000000000}"/>
    <hyperlink ref="A3" location="NewPiter" display="ЖК &quot;NEWPITER&quot;" xr:uid="{00000000-0004-0000-1300-000001000000}"/>
    <hyperlink ref="A6" location="ТаллинскийПарк" display="ЖК Таллинский парк" xr:uid="{00000000-0004-0000-1300-000002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6"/>
  <sheetViews>
    <sheetView zoomScaleNormal="100" workbookViewId="0">
      <pane ySplit="1" topLeftCell="A2" activePane="bottomLeft" state="frozen"/>
      <selection pane="bottomLeft" activeCell="G38" sqref="G38"/>
    </sheetView>
  </sheetViews>
  <sheetFormatPr defaultColWidth="9.1796875" defaultRowHeight="14.5" x14ac:dyDescent="0.35"/>
  <cols>
    <col min="1" max="1" width="30.1796875" customWidth="1"/>
    <col min="2" max="2" width="19.1796875" customWidth="1"/>
    <col min="3" max="3" width="13.81640625" customWidth="1"/>
    <col min="4" max="4" width="18.7265625" customWidth="1"/>
    <col min="5" max="5" width="13.453125" customWidth="1"/>
    <col min="6" max="6" width="15.453125" customWidth="1"/>
    <col min="7" max="7" width="14.26953125" customWidth="1"/>
  </cols>
  <sheetData>
    <row r="1" spans="1:8" ht="15" thickBot="1" x14ac:dyDescent="0.4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8" ht="15" thickBot="1" x14ac:dyDescent="0.4">
      <c r="A2" s="569" t="s">
        <v>7</v>
      </c>
      <c r="B2" s="570"/>
      <c r="C2" s="571"/>
      <c r="D2" s="152"/>
      <c r="E2" s="152">
        <v>105</v>
      </c>
      <c r="F2" s="152">
        <v>55</v>
      </c>
      <c r="G2" s="152"/>
    </row>
    <row r="3" spans="1:8" ht="28.5" thickBot="1" x14ac:dyDescent="0.4">
      <c r="A3" s="164" t="s">
        <v>1747</v>
      </c>
      <c r="B3" s="153" t="s">
        <v>1805</v>
      </c>
      <c r="C3" s="154">
        <f>'АП Гатчина'!D155</f>
        <v>535</v>
      </c>
      <c r="D3" s="155"/>
      <c r="E3" s="155">
        <f>C3*E2</f>
        <v>56175</v>
      </c>
      <c r="F3" s="155">
        <f>C3*F2</f>
        <v>29425</v>
      </c>
      <c r="G3" s="155"/>
      <c r="H3" s="402"/>
    </row>
    <row r="5" spans="1:8" ht="15" thickBot="1" x14ac:dyDescent="0.4"/>
    <row r="6" spans="1:8" ht="15" thickBot="1" x14ac:dyDescent="0.4">
      <c r="A6" s="156" t="s">
        <v>89</v>
      </c>
      <c r="B6" s="157">
        <f>C3</f>
        <v>535</v>
      </c>
      <c r="D6" s="568" t="s">
        <v>1043</v>
      </c>
      <c r="E6" s="568"/>
    </row>
  </sheetData>
  <mergeCells count="2">
    <mergeCell ref="A2:C2"/>
    <mergeCell ref="D6:E6"/>
  </mergeCells>
  <hyperlinks>
    <hyperlink ref="D6:E6" location="'ВЫБОР РАЙОНА'!A1" display="Вернуться к выбору района" xr:uid="{00000000-0004-0000-1400-000000000000}"/>
    <hyperlink ref="A3" location="Гатчина" display="г. Гатчина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"/>
  <sheetViews>
    <sheetView zoomScaleNormal="100"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30.1796875" customWidth="1"/>
    <col min="2" max="2" width="19.1796875" customWidth="1"/>
    <col min="3" max="3" width="13.81640625" customWidth="1"/>
    <col min="4" max="4" width="18.7265625" customWidth="1"/>
    <col min="5" max="5" width="13.453125" customWidth="1"/>
    <col min="6" max="6" width="15.453125" customWidth="1"/>
    <col min="7" max="7" width="14.26953125" customWidth="1"/>
  </cols>
  <sheetData>
    <row r="1" spans="1:8" ht="15" thickBot="1" x14ac:dyDescent="0.4">
      <c r="A1" s="246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</row>
    <row r="2" spans="1:8" ht="15" thickBot="1" x14ac:dyDescent="0.4">
      <c r="A2" s="569" t="s">
        <v>7</v>
      </c>
      <c r="B2" s="570"/>
      <c r="C2" s="571"/>
      <c r="D2" s="152"/>
      <c r="E2" s="152"/>
      <c r="F2" s="152"/>
      <c r="G2" s="152"/>
    </row>
    <row r="3" spans="1:8" ht="15" thickBot="1" x14ac:dyDescent="0.4">
      <c r="A3" s="519" t="s">
        <v>1748</v>
      </c>
      <c r="B3" s="153" t="s">
        <v>1806</v>
      </c>
      <c r="C3" s="154">
        <f>'АП Колпино'!D21</f>
        <v>83</v>
      </c>
      <c r="D3" s="155"/>
      <c r="E3" s="155">
        <v>45567</v>
      </c>
      <c r="F3" s="155">
        <v>25066</v>
      </c>
      <c r="G3" s="155">
        <v>15023</v>
      </c>
      <c r="H3" s="402"/>
    </row>
    <row r="5" spans="1:8" ht="15" thickBot="1" x14ac:dyDescent="0.4"/>
    <row r="6" spans="1:8" ht="15" thickBot="1" x14ac:dyDescent="0.4">
      <c r="A6" s="156" t="s">
        <v>89</v>
      </c>
      <c r="B6" s="157">
        <f>C3</f>
        <v>83</v>
      </c>
      <c r="D6" s="581" t="s">
        <v>1043</v>
      </c>
      <c r="E6" s="581"/>
    </row>
  </sheetData>
  <mergeCells count="2">
    <mergeCell ref="A2:C2"/>
    <mergeCell ref="D6:E6"/>
  </mergeCells>
  <hyperlinks>
    <hyperlink ref="D6:E6" location="'ВЫБОР РАЙОНА'!A1" display="Вернуться к выбору района" xr:uid="{00000000-0004-0000-1500-000000000000}"/>
    <hyperlink ref="A3" location="Колпино" display="г. Колпино" xr:uid="{00000000-0004-0000-1500-000001000000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3067-9016-4390-9D21-5E5E6359DB45}">
  <dimension ref="A1:F38"/>
  <sheetViews>
    <sheetView topLeftCell="A10" workbookViewId="0">
      <selection activeCell="Q60" sqref="Q60"/>
    </sheetView>
  </sheetViews>
  <sheetFormatPr defaultRowHeight="14.5" x14ac:dyDescent="0.35"/>
  <cols>
    <col min="2" max="2" width="14.453125" bestFit="1" customWidth="1"/>
    <col min="3" max="3" width="17.453125" bestFit="1" customWidth="1"/>
  </cols>
  <sheetData>
    <row r="1" spans="1:6" ht="15" x14ac:dyDescent="0.35">
      <c r="A1" s="548" t="s">
        <v>1994</v>
      </c>
      <c r="B1" s="549" t="s">
        <v>10</v>
      </c>
      <c r="C1" s="549" t="s">
        <v>11</v>
      </c>
      <c r="D1" s="549" t="s">
        <v>12</v>
      </c>
      <c r="E1" s="550" t="s">
        <v>1070</v>
      </c>
      <c r="F1" s="551" t="s">
        <v>14</v>
      </c>
    </row>
    <row r="2" spans="1:6" x14ac:dyDescent="0.35">
      <c r="A2" s="552">
        <v>1</v>
      </c>
      <c r="B2" s="553" t="s">
        <v>562</v>
      </c>
      <c r="C2" s="553" t="s">
        <v>564</v>
      </c>
      <c r="D2" s="554" t="s">
        <v>565</v>
      </c>
      <c r="E2" s="553">
        <v>9</v>
      </c>
      <c r="F2" s="555">
        <v>322</v>
      </c>
    </row>
    <row r="3" spans="1:6" x14ac:dyDescent="0.35">
      <c r="A3" s="552">
        <v>2</v>
      </c>
      <c r="B3" s="553" t="s">
        <v>562</v>
      </c>
      <c r="C3" s="553" t="s">
        <v>566</v>
      </c>
      <c r="D3" s="554" t="s">
        <v>253</v>
      </c>
      <c r="E3" s="553">
        <v>6</v>
      </c>
      <c r="F3" s="555">
        <v>215</v>
      </c>
    </row>
    <row r="4" spans="1:6" x14ac:dyDescent="0.35">
      <c r="A4" s="552">
        <v>3</v>
      </c>
      <c r="B4" s="553" t="s">
        <v>562</v>
      </c>
      <c r="C4" s="553" t="s">
        <v>566</v>
      </c>
      <c r="D4" s="554" t="s">
        <v>344</v>
      </c>
      <c r="E4" s="553">
        <v>4</v>
      </c>
      <c r="F4" s="555">
        <v>143</v>
      </c>
    </row>
    <row r="5" spans="1:6" x14ac:dyDescent="0.35">
      <c r="A5" s="552">
        <v>4</v>
      </c>
      <c r="B5" s="553" t="s">
        <v>562</v>
      </c>
      <c r="C5" s="553" t="s">
        <v>567</v>
      </c>
      <c r="D5" s="554" t="s">
        <v>568</v>
      </c>
      <c r="E5" s="553">
        <v>3</v>
      </c>
      <c r="F5" s="555">
        <v>107</v>
      </c>
    </row>
    <row r="6" spans="1:6" x14ac:dyDescent="0.35">
      <c r="A6" s="552">
        <v>5</v>
      </c>
      <c r="B6" s="553" t="s">
        <v>562</v>
      </c>
      <c r="C6" s="553" t="s">
        <v>567</v>
      </c>
      <c r="D6" s="554" t="s">
        <v>261</v>
      </c>
      <c r="E6" s="553">
        <v>3</v>
      </c>
      <c r="F6" s="555">
        <v>106</v>
      </c>
    </row>
    <row r="7" spans="1:6" x14ac:dyDescent="0.35">
      <c r="A7" s="552">
        <v>6</v>
      </c>
      <c r="B7" s="553" t="s">
        <v>562</v>
      </c>
      <c r="C7" s="553" t="s">
        <v>569</v>
      </c>
      <c r="D7" s="554">
        <v>22</v>
      </c>
      <c r="E7" s="553">
        <v>1</v>
      </c>
      <c r="F7" s="555">
        <v>45</v>
      </c>
    </row>
    <row r="8" spans="1:6" x14ac:dyDescent="0.35">
      <c r="A8" s="552">
        <v>7</v>
      </c>
      <c r="B8" s="553" t="s">
        <v>562</v>
      </c>
      <c r="C8" s="553" t="s">
        <v>569</v>
      </c>
      <c r="D8" s="554">
        <v>30</v>
      </c>
      <c r="E8" s="553">
        <v>1</v>
      </c>
      <c r="F8" s="555">
        <v>45</v>
      </c>
    </row>
    <row r="9" spans="1:6" x14ac:dyDescent="0.35">
      <c r="A9" s="552">
        <v>8</v>
      </c>
      <c r="B9" s="553" t="s">
        <v>562</v>
      </c>
      <c r="C9" s="553" t="s">
        <v>569</v>
      </c>
      <c r="D9" s="554">
        <v>34</v>
      </c>
      <c r="E9" s="553">
        <v>1</v>
      </c>
      <c r="F9" s="555">
        <v>45</v>
      </c>
    </row>
    <row r="10" spans="1:6" x14ac:dyDescent="0.35">
      <c r="A10" s="552">
        <v>9</v>
      </c>
      <c r="B10" s="553" t="s">
        <v>562</v>
      </c>
      <c r="C10" s="553" t="s">
        <v>570</v>
      </c>
      <c r="D10" s="554">
        <v>21</v>
      </c>
      <c r="E10" s="553">
        <v>4</v>
      </c>
      <c r="F10" s="555">
        <v>136</v>
      </c>
    </row>
    <row r="11" spans="1:6" x14ac:dyDescent="0.35">
      <c r="A11" s="552">
        <v>10</v>
      </c>
      <c r="B11" s="553" t="s">
        <v>562</v>
      </c>
      <c r="C11" s="553" t="s">
        <v>571</v>
      </c>
      <c r="D11" s="554" t="s">
        <v>507</v>
      </c>
      <c r="E11" s="553">
        <v>3</v>
      </c>
      <c r="F11" s="555">
        <v>104</v>
      </c>
    </row>
    <row r="12" spans="1:6" x14ac:dyDescent="0.35">
      <c r="A12" s="552">
        <v>11</v>
      </c>
      <c r="B12" s="553" t="s">
        <v>562</v>
      </c>
      <c r="C12" s="553" t="s">
        <v>571</v>
      </c>
      <c r="D12" s="554" t="s">
        <v>508</v>
      </c>
      <c r="E12" s="553">
        <v>3</v>
      </c>
      <c r="F12" s="555">
        <v>96</v>
      </c>
    </row>
    <row r="13" spans="1:6" x14ac:dyDescent="0.35">
      <c r="A13" s="552">
        <v>12</v>
      </c>
      <c r="B13" s="553" t="s">
        <v>562</v>
      </c>
      <c r="C13" s="553" t="s">
        <v>571</v>
      </c>
      <c r="D13" s="554" t="s">
        <v>572</v>
      </c>
      <c r="E13" s="553">
        <v>1</v>
      </c>
      <c r="F13" s="555">
        <v>36</v>
      </c>
    </row>
    <row r="14" spans="1:6" x14ac:dyDescent="0.35">
      <c r="A14" s="552">
        <v>13</v>
      </c>
      <c r="B14" s="553" t="s">
        <v>562</v>
      </c>
      <c r="C14" s="553" t="s">
        <v>571</v>
      </c>
      <c r="D14" s="554" t="s">
        <v>509</v>
      </c>
      <c r="E14" s="553">
        <v>3</v>
      </c>
      <c r="F14" s="555">
        <v>104</v>
      </c>
    </row>
    <row r="15" spans="1:6" x14ac:dyDescent="0.35">
      <c r="A15" s="552">
        <v>14</v>
      </c>
      <c r="B15" s="553" t="s">
        <v>562</v>
      </c>
      <c r="C15" s="553" t="s">
        <v>571</v>
      </c>
      <c r="D15" s="554" t="s">
        <v>573</v>
      </c>
      <c r="E15" s="553">
        <v>3</v>
      </c>
      <c r="F15" s="555">
        <v>96</v>
      </c>
    </row>
    <row r="16" spans="1:6" x14ac:dyDescent="0.35">
      <c r="A16" s="552">
        <v>15</v>
      </c>
      <c r="B16" s="553" t="s">
        <v>562</v>
      </c>
      <c r="C16" s="553" t="s">
        <v>571</v>
      </c>
      <c r="D16" s="554" t="s">
        <v>574</v>
      </c>
      <c r="E16" s="553">
        <v>1</v>
      </c>
      <c r="F16" s="555">
        <v>36</v>
      </c>
    </row>
    <row r="17" spans="1:6" x14ac:dyDescent="0.35">
      <c r="A17" s="552">
        <v>16</v>
      </c>
      <c r="B17" s="553" t="s">
        <v>562</v>
      </c>
      <c r="C17" s="553" t="s">
        <v>571</v>
      </c>
      <c r="D17" s="554" t="s">
        <v>258</v>
      </c>
      <c r="E17" s="553">
        <v>3</v>
      </c>
      <c r="F17" s="555">
        <v>104</v>
      </c>
    </row>
    <row r="18" spans="1:6" x14ac:dyDescent="0.35">
      <c r="A18" s="552">
        <v>17</v>
      </c>
      <c r="B18" s="553" t="s">
        <v>562</v>
      </c>
      <c r="C18" s="553" t="s">
        <v>571</v>
      </c>
      <c r="D18" s="554" t="s">
        <v>267</v>
      </c>
      <c r="E18" s="553">
        <v>3</v>
      </c>
      <c r="F18" s="555">
        <v>96</v>
      </c>
    </row>
    <row r="19" spans="1:6" x14ac:dyDescent="0.35">
      <c r="A19" s="552">
        <v>18</v>
      </c>
      <c r="B19" s="553" t="s">
        <v>562</v>
      </c>
      <c r="C19" s="553" t="s">
        <v>575</v>
      </c>
      <c r="D19" s="554" t="s">
        <v>487</v>
      </c>
      <c r="E19" s="553">
        <v>2</v>
      </c>
      <c r="F19" s="555">
        <v>72</v>
      </c>
    </row>
    <row r="20" spans="1:6" x14ac:dyDescent="0.35">
      <c r="A20" s="552">
        <v>19</v>
      </c>
      <c r="B20" s="553" t="s">
        <v>562</v>
      </c>
      <c r="C20" s="553" t="s">
        <v>575</v>
      </c>
      <c r="D20" s="554" t="s">
        <v>409</v>
      </c>
      <c r="E20" s="553">
        <v>4</v>
      </c>
      <c r="F20" s="555">
        <v>128</v>
      </c>
    </row>
    <row r="21" spans="1:6" x14ac:dyDescent="0.35">
      <c r="A21" s="552">
        <v>20</v>
      </c>
      <c r="B21" s="553" t="s">
        <v>562</v>
      </c>
      <c r="C21" s="553" t="s">
        <v>570</v>
      </c>
      <c r="D21" s="554" t="s">
        <v>576</v>
      </c>
      <c r="E21" s="553">
        <v>3</v>
      </c>
      <c r="F21" s="555">
        <v>82</v>
      </c>
    </row>
    <row r="22" spans="1:6" x14ac:dyDescent="0.35">
      <c r="A22" s="552">
        <v>21</v>
      </c>
      <c r="B22" s="553" t="s">
        <v>562</v>
      </c>
      <c r="C22" s="553" t="s">
        <v>577</v>
      </c>
      <c r="D22" s="554" t="s">
        <v>578</v>
      </c>
      <c r="E22" s="553">
        <v>2</v>
      </c>
      <c r="F22" s="555">
        <v>48</v>
      </c>
    </row>
    <row r="23" spans="1:6" x14ac:dyDescent="0.35">
      <c r="A23" s="552">
        <v>22</v>
      </c>
      <c r="B23" s="553" t="s">
        <v>562</v>
      </c>
      <c r="C23" s="553" t="s">
        <v>570</v>
      </c>
      <c r="D23" s="554" t="s">
        <v>416</v>
      </c>
      <c r="E23" s="553">
        <v>1</v>
      </c>
      <c r="F23" s="555">
        <v>32</v>
      </c>
    </row>
    <row r="24" spans="1:6" x14ac:dyDescent="0.35">
      <c r="A24" s="552">
        <v>23</v>
      </c>
      <c r="B24" s="553" t="s">
        <v>562</v>
      </c>
      <c r="C24" s="553" t="s">
        <v>570</v>
      </c>
      <c r="D24" s="554" t="s">
        <v>579</v>
      </c>
      <c r="E24" s="553">
        <v>1</v>
      </c>
      <c r="F24" s="555">
        <v>32</v>
      </c>
    </row>
    <row r="25" spans="1:6" x14ac:dyDescent="0.35">
      <c r="A25" s="552">
        <v>24</v>
      </c>
      <c r="B25" s="553" t="s">
        <v>562</v>
      </c>
      <c r="C25" s="553" t="s">
        <v>570</v>
      </c>
      <c r="D25" s="554" t="s">
        <v>580</v>
      </c>
      <c r="E25" s="553">
        <v>3</v>
      </c>
      <c r="F25" s="555">
        <v>126</v>
      </c>
    </row>
    <row r="26" spans="1:6" x14ac:dyDescent="0.35">
      <c r="A26" s="552">
        <v>25</v>
      </c>
      <c r="B26" s="553" t="s">
        <v>562</v>
      </c>
      <c r="C26" s="553" t="s">
        <v>570</v>
      </c>
      <c r="D26" s="554" t="s">
        <v>529</v>
      </c>
      <c r="E26" s="553">
        <v>3</v>
      </c>
      <c r="F26" s="555">
        <v>139</v>
      </c>
    </row>
    <row r="27" spans="1:6" x14ac:dyDescent="0.35">
      <c r="A27" s="552">
        <v>26</v>
      </c>
      <c r="B27" s="553" t="s">
        <v>562</v>
      </c>
      <c r="C27" s="553" t="s">
        <v>570</v>
      </c>
      <c r="D27" s="554" t="s">
        <v>581</v>
      </c>
      <c r="E27" s="553">
        <v>2</v>
      </c>
      <c r="F27" s="555">
        <v>90</v>
      </c>
    </row>
    <row r="28" spans="1:6" x14ac:dyDescent="0.35">
      <c r="A28" s="552">
        <v>27</v>
      </c>
      <c r="B28" s="553" t="s">
        <v>562</v>
      </c>
      <c r="C28" s="553" t="s">
        <v>570</v>
      </c>
      <c r="D28" s="554" t="s">
        <v>582</v>
      </c>
      <c r="E28" s="553">
        <v>3</v>
      </c>
      <c r="F28" s="555">
        <v>108</v>
      </c>
    </row>
    <row r="29" spans="1:6" x14ac:dyDescent="0.35">
      <c r="A29" s="552">
        <v>28</v>
      </c>
      <c r="B29" s="553" t="s">
        <v>562</v>
      </c>
      <c r="C29" s="553" t="s">
        <v>570</v>
      </c>
      <c r="D29" s="554" t="s">
        <v>583</v>
      </c>
      <c r="E29" s="553">
        <v>2</v>
      </c>
      <c r="F29" s="555">
        <v>90</v>
      </c>
    </row>
    <row r="30" spans="1:6" x14ac:dyDescent="0.35">
      <c r="A30" s="552">
        <v>29</v>
      </c>
      <c r="B30" s="553" t="s">
        <v>562</v>
      </c>
      <c r="C30" s="553" t="s">
        <v>570</v>
      </c>
      <c r="D30" s="554" t="s">
        <v>477</v>
      </c>
      <c r="E30" s="553">
        <v>4</v>
      </c>
      <c r="F30" s="555">
        <v>179</v>
      </c>
    </row>
    <row r="31" spans="1:6" x14ac:dyDescent="0.35">
      <c r="A31" s="552">
        <v>30</v>
      </c>
      <c r="B31" s="553" t="s">
        <v>562</v>
      </c>
      <c r="C31" s="553" t="s">
        <v>570</v>
      </c>
      <c r="D31" s="554" t="s">
        <v>584</v>
      </c>
      <c r="E31" s="553">
        <v>4</v>
      </c>
      <c r="F31" s="555">
        <v>179</v>
      </c>
    </row>
    <row r="32" spans="1:6" x14ac:dyDescent="0.35">
      <c r="A32" s="552">
        <v>31</v>
      </c>
      <c r="B32" s="553" t="s">
        <v>562</v>
      </c>
      <c r="C32" s="553" t="s">
        <v>585</v>
      </c>
      <c r="D32" s="554" t="s">
        <v>415</v>
      </c>
      <c r="E32" s="553">
        <v>3</v>
      </c>
      <c r="F32" s="555">
        <v>108</v>
      </c>
    </row>
    <row r="33" spans="1:6" x14ac:dyDescent="0.35">
      <c r="A33" s="552">
        <v>32</v>
      </c>
      <c r="B33" s="553" t="s">
        <v>562</v>
      </c>
      <c r="C33" s="553" t="s">
        <v>571</v>
      </c>
      <c r="D33" s="554" t="s">
        <v>586</v>
      </c>
      <c r="E33" s="553">
        <v>2</v>
      </c>
      <c r="F33" s="555">
        <v>81</v>
      </c>
    </row>
    <row r="34" spans="1:6" x14ac:dyDescent="0.35">
      <c r="A34" s="552">
        <v>33</v>
      </c>
      <c r="B34" s="553" t="s">
        <v>562</v>
      </c>
      <c r="C34" s="553" t="s">
        <v>571</v>
      </c>
      <c r="D34" s="554" t="s">
        <v>587</v>
      </c>
      <c r="E34" s="553">
        <v>3</v>
      </c>
      <c r="F34" s="555">
        <v>100</v>
      </c>
    </row>
    <row r="35" spans="1:6" x14ac:dyDescent="0.35">
      <c r="A35" s="552">
        <v>34</v>
      </c>
      <c r="B35" s="553" t="s">
        <v>562</v>
      </c>
      <c r="C35" s="553" t="s">
        <v>571</v>
      </c>
      <c r="D35" s="554" t="s">
        <v>588</v>
      </c>
      <c r="E35" s="553">
        <v>1</v>
      </c>
      <c r="F35" s="555">
        <v>40</v>
      </c>
    </row>
    <row r="36" spans="1:6" x14ac:dyDescent="0.35">
      <c r="A36" s="552">
        <v>35</v>
      </c>
      <c r="B36" s="553" t="s">
        <v>562</v>
      </c>
      <c r="C36" s="553" t="s">
        <v>571</v>
      </c>
      <c r="D36" s="554" t="s">
        <v>589</v>
      </c>
      <c r="E36" s="553">
        <v>1</v>
      </c>
      <c r="F36" s="555">
        <v>54</v>
      </c>
    </row>
    <row r="37" spans="1:6" x14ac:dyDescent="0.35">
      <c r="A37" s="552">
        <v>36</v>
      </c>
      <c r="B37" s="553" t="s">
        <v>562</v>
      </c>
      <c r="C37" s="553" t="s">
        <v>590</v>
      </c>
      <c r="D37" s="554">
        <v>42</v>
      </c>
      <c r="E37" s="553">
        <v>4</v>
      </c>
      <c r="F37" s="555">
        <v>179</v>
      </c>
    </row>
    <row r="38" spans="1:6" x14ac:dyDescent="0.35">
      <c r="A38" s="552"/>
      <c r="B38" s="553"/>
      <c r="C38" s="553"/>
      <c r="D38" s="554"/>
      <c r="E38" s="553">
        <f>SUM(E2:E37)</f>
        <v>100</v>
      </c>
      <c r="F38" s="555">
        <f>SUM(F2:F37)</f>
        <v>3703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14"/>
  <sheetViews>
    <sheetView topLeftCell="A328" workbookViewId="0">
      <selection activeCell="H140" sqref="H140"/>
    </sheetView>
  </sheetViews>
  <sheetFormatPr defaultColWidth="9.1796875" defaultRowHeight="14.5" x14ac:dyDescent="0.35"/>
  <cols>
    <col min="1" max="1" width="25" customWidth="1"/>
    <col min="2" max="2" width="30.1796875" customWidth="1"/>
    <col min="3" max="3" width="15.453125" customWidth="1"/>
    <col min="4" max="4" width="15.7265625" customWidth="1"/>
    <col min="5" max="5" width="16.1796875" customWidth="1"/>
  </cols>
  <sheetData>
    <row r="1" spans="1:5" x14ac:dyDescent="0.35">
      <c r="A1" s="28" t="s">
        <v>10</v>
      </c>
      <c r="B1" s="28" t="s">
        <v>11</v>
      </c>
      <c r="C1" s="28" t="s">
        <v>12</v>
      </c>
      <c r="D1" s="28" t="s">
        <v>1070</v>
      </c>
      <c r="E1" s="28" t="s">
        <v>14</v>
      </c>
    </row>
    <row r="2" spans="1:5" x14ac:dyDescent="0.35">
      <c r="A2" s="197" t="s">
        <v>1523</v>
      </c>
      <c r="B2" s="106" t="s">
        <v>1524</v>
      </c>
      <c r="C2" s="106">
        <v>14</v>
      </c>
      <c r="D2" s="106">
        <v>2</v>
      </c>
      <c r="E2" s="197">
        <f>D2*36</f>
        <v>72</v>
      </c>
    </row>
    <row r="3" spans="1:5" x14ac:dyDescent="0.35">
      <c r="A3" s="197" t="s">
        <v>1523</v>
      </c>
      <c r="B3" s="106" t="s">
        <v>1525</v>
      </c>
      <c r="C3" s="106">
        <v>26</v>
      </c>
      <c r="D3" s="106">
        <v>1</v>
      </c>
      <c r="E3" s="197">
        <f t="shared" ref="E3:E66" si="0">D3*36</f>
        <v>36</v>
      </c>
    </row>
    <row r="4" spans="1:5" x14ac:dyDescent="0.35">
      <c r="A4" s="197" t="s">
        <v>1523</v>
      </c>
      <c r="B4" s="106" t="s">
        <v>1525</v>
      </c>
      <c r="C4" s="106">
        <v>4</v>
      </c>
      <c r="D4" s="106">
        <v>1</v>
      </c>
      <c r="E4" s="197">
        <f t="shared" si="0"/>
        <v>36</v>
      </c>
    </row>
    <row r="5" spans="1:5" x14ac:dyDescent="0.35">
      <c r="A5" s="197" t="s">
        <v>1523</v>
      </c>
      <c r="B5" s="106" t="s">
        <v>1525</v>
      </c>
      <c r="C5" s="106">
        <v>51</v>
      </c>
      <c r="D5" s="106">
        <v>1</v>
      </c>
      <c r="E5" s="197">
        <f t="shared" si="0"/>
        <v>36</v>
      </c>
    </row>
    <row r="6" spans="1:5" x14ac:dyDescent="0.35">
      <c r="A6" s="197" t="s">
        <v>1523</v>
      </c>
      <c r="B6" s="106" t="s">
        <v>1525</v>
      </c>
      <c r="C6" s="106">
        <v>6</v>
      </c>
      <c r="D6" s="106">
        <v>2</v>
      </c>
      <c r="E6" s="197">
        <f t="shared" si="0"/>
        <v>72</v>
      </c>
    </row>
    <row r="7" spans="1:5" x14ac:dyDescent="0.35">
      <c r="A7" s="197" t="s">
        <v>1523</v>
      </c>
      <c r="B7" s="106" t="s">
        <v>1525</v>
      </c>
      <c r="C7" s="106" t="s">
        <v>1526</v>
      </c>
      <c r="D7" s="106">
        <v>1</v>
      </c>
      <c r="E7" s="197">
        <f t="shared" si="0"/>
        <v>36</v>
      </c>
    </row>
    <row r="8" spans="1:5" x14ac:dyDescent="0.35">
      <c r="A8" s="197" t="s">
        <v>1523</v>
      </c>
      <c r="B8" s="106" t="s">
        <v>1527</v>
      </c>
      <c r="C8" s="106">
        <v>13</v>
      </c>
      <c r="D8" s="106">
        <v>1</v>
      </c>
      <c r="E8" s="197">
        <f t="shared" si="0"/>
        <v>36</v>
      </c>
    </row>
    <row r="9" spans="1:5" x14ac:dyDescent="0.35">
      <c r="A9" s="197" t="s">
        <v>1523</v>
      </c>
      <c r="B9" s="106" t="s">
        <v>1527</v>
      </c>
      <c r="C9" s="106">
        <v>15</v>
      </c>
      <c r="D9" s="106">
        <v>3</v>
      </c>
      <c r="E9" s="197">
        <f t="shared" si="0"/>
        <v>108</v>
      </c>
    </row>
    <row r="10" spans="1:5" x14ac:dyDescent="0.35">
      <c r="A10" s="197" t="s">
        <v>1523</v>
      </c>
      <c r="B10" s="106" t="s">
        <v>1527</v>
      </c>
      <c r="C10" s="106">
        <v>23</v>
      </c>
      <c r="D10" s="106">
        <v>3</v>
      </c>
      <c r="E10" s="197">
        <f t="shared" si="0"/>
        <v>108</v>
      </c>
    </row>
    <row r="11" spans="1:5" x14ac:dyDescent="0.35">
      <c r="A11" s="197" t="s">
        <v>1523</v>
      </c>
      <c r="B11" s="106" t="s">
        <v>1528</v>
      </c>
      <c r="C11" s="106">
        <v>11</v>
      </c>
      <c r="D11" s="106">
        <v>1</v>
      </c>
      <c r="E11" s="197">
        <f t="shared" si="0"/>
        <v>36</v>
      </c>
    </row>
    <row r="12" spans="1:5" x14ac:dyDescent="0.35">
      <c r="A12" s="197" t="s">
        <v>1523</v>
      </c>
      <c r="B12" s="106" t="s">
        <v>1528</v>
      </c>
      <c r="C12" s="106">
        <v>33</v>
      </c>
      <c r="D12" s="106">
        <v>1</v>
      </c>
      <c r="E12" s="197">
        <f t="shared" si="0"/>
        <v>36</v>
      </c>
    </row>
    <row r="13" spans="1:5" x14ac:dyDescent="0.35">
      <c r="A13" s="197" t="s">
        <v>1523</v>
      </c>
      <c r="B13" s="106" t="s">
        <v>1528</v>
      </c>
      <c r="C13" s="106" t="s">
        <v>1529</v>
      </c>
      <c r="D13" s="106">
        <v>1</v>
      </c>
      <c r="E13" s="197">
        <f t="shared" si="0"/>
        <v>36</v>
      </c>
    </row>
    <row r="14" spans="1:5" x14ac:dyDescent="0.35">
      <c r="A14" s="197" t="s">
        <v>1523</v>
      </c>
      <c r="B14" s="106" t="s">
        <v>1530</v>
      </c>
      <c r="C14" s="106" t="s">
        <v>1531</v>
      </c>
      <c r="D14" s="106">
        <v>4</v>
      </c>
      <c r="E14" s="197">
        <f t="shared" si="0"/>
        <v>144</v>
      </c>
    </row>
    <row r="15" spans="1:5" x14ac:dyDescent="0.35">
      <c r="A15" s="197" t="s">
        <v>1523</v>
      </c>
      <c r="B15" s="106" t="s">
        <v>1532</v>
      </c>
      <c r="C15" s="106">
        <v>7</v>
      </c>
      <c r="D15" s="106">
        <v>1</v>
      </c>
      <c r="E15" s="197">
        <f t="shared" si="0"/>
        <v>36</v>
      </c>
    </row>
    <row r="16" spans="1:5" x14ac:dyDescent="0.35">
      <c r="A16" s="197" t="s">
        <v>1523</v>
      </c>
      <c r="B16" s="106" t="s">
        <v>1533</v>
      </c>
      <c r="C16" s="106">
        <v>11</v>
      </c>
      <c r="D16" s="106">
        <v>2</v>
      </c>
      <c r="E16" s="197">
        <f t="shared" si="0"/>
        <v>72</v>
      </c>
    </row>
    <row r="17" spans="1:5" x14ac:dyDescent="0.35">
      <c r="A17" s="197" t="s">
        <v>1523</v>
      </c>
      <c r="B17" s="106" t="s">
        <v>1533</v>
      </c>
      <c r="C17" s="106">
        <v>17</v>
      </c>
      <c r="D17" s="106">
        <v>2</v>
      </c>
      <c r="E17" s="197">
        <f t="shared" si="0"/>
        <v>72</v>
      </c>
    </row>
    <row r="18" spans="1:5" x14ac:dyDescent="0.35">
      <c r="A18" s="197" t="s">
        <v>1523</v>
      </c>
      <c r="B18" s="106" t="s">
        <v>1533</v>
      </c>
      <c r="C18" s="106">
        <v>19</v>
      </c>
      <c r="D18" s="106">
        <v>2</v>
      </c>
      <c r="E18" s="197">
        <f t="shared" si="0"/>
        <v>72</v>
      </c>
    </row>
    <row r="19" spans="1:5" x14ac:dyDescent="0.35">
      <c r="A19" s="197" t="s">
        <v>1523</v>
      </c>
      <c r="B19" s="106" t="s">
        <v>1533</v>
      </c>
      <c r="C19" s="106">
        <v>24</v>
      </c>
      <c r="D19" s="106">
        <v>2</v>
      </c>
      <c r="E19" s="197">
        <f t="shared" si="0"/>
        <v>72</v>
      </c>
    </row>
    <row r="20" spans="1:5" x14ac:dyDescent="0.35">
      <c r="A20" s="197" t="s">
        <v>1523</v>
      </c>
      <c r="B20" s="106" t="s">
        <v>1533</v>
      </c>
      <c r="C20" s="106">
        <v>3</v>
      </c>
      <c r="D20" s="106">
        <v>2</v>
      </c>
      <c r="E20" s="197">
        <f t="shared" si="0"/>
        <v>72</v>
      </c>
    </row>
    <row r="21" spans="1:5" x14ac:dyDescent="0.35">
      <c r="A21" s="197" t="s">
        <v>1523</v>
      </c>
      <c r="B21" s="106" t="s">
        <v>1534</v>
      </c>
      <c r="C21" s="106">
        <v>14</v>
      </c>
      <c r="D21" s="106">
        <v>2</v>
      </c>
      <c r="E21" s="197">
        <f t="shared" si="0"/>
        <v>72</v>
      </c>
    </row>
    <row r="22" spans="1:5" x14ac:dyDescent="0.35">
      <c r="A22" s="197" t="s">
        <v>1523</v>
      </c>
      <c r="B22" s="106" t="s">
        <v>1535</v>
      </c>
      <c r="C22" s="106">
        <v>30</v>
      </c>
      <c r="D22" s="106">
        <v>6</v>
      </c>
      <c r="E22" s="197">
        <f t="shared" si="0"/>
        <v>216</v>
      </c>
    </row>
    <row r="23" spans="1:5" x14ac:dyDescent="0.35">
      <c r="A23" s="197" t="s">
        <v>1523</v>
      </c>
      <c r="B23" s="106" t="s">
        <v>1536</v>
      </c>
      <c r="C23" s="106">
        <v>34</v>
      </c>
      <c r="D23" s="106">
        <v>2</v>
      </c>
      <c r="E23" s="197">
        <f t="shared" si="0"/>
        <v>72</v>
      </c>
    </row>
    <row r="24" spans="1:5" x14ac:dyDescent="0.35">
      <c r="A24" s="197" t="s">
        <v>1523</v>
      </c>
      <c r="B24" s="106" t="s">
        <v>1536</v>
      </c>
      <c r="C24" s="106">
        <v>36</v>
      </c>
      <c r="D24" s="106">
        <v>2</v>
      </c>
      <c r="E24" s="197">
        <f t="shared" si="0"/>
        <v>72</v>
      </c>
    </row>
    <row r="25" spans="1:5" x14ac:dyDescent="0.35">
      <c r="A25" s="197" t="s">
        <v>1523</v>
      </c>
      <c r="B25" s="106" t="s">
        <v>1535</v>
      </c>
      <c r="C25" s="106">
        <v>11</v>
      </c>
      <c r="D25" s="106">
        <v>4</v>
      </c>
      <c r="E25" s="197">
        <f t="shared" si="0"/>
        <v>144</v>
      </c>
    </row>
    <row r="26" spans="1:5" x14ac:dyDescent="0.35">
      <c r="A26" s="197" t="s">
        <v>1523</v>
      </c>
      <c r="B26" s="106" t="s">
        <v>1535</v>
      </c>
      <c r="C26" s="106">
        <v>13</v>
      </c>
      <c r="D26" s="106">
        <v>2</v>
      </c>
      <c r="E26" s="197">
        <f t="shared" si="0"/>
        <v>72</v>
      </c>
    </row>
    <row r="27" spans="1:5" x14ac:dyDescent="0.35">
      <c r="A27" s="197" t="s">
        <v>1523</v>
      </c>
      <c r="B27" s="106" t="s">
        <v>1535</v>
      </c>
      <c r="C27" s="106">
        <v>29</v>
      </c>
      <c r="D27" s="106">
        <v>1</v>
      </c>
      <c r="E27" s="197">
        <f t="shared" si="0"/>
        <v>36</v>
      </c>
    </row>
    <row r="28" spans="1:5" x14ac:dyDescent="0.35">
      <c r="A28" s="197" t="s">
        <v>1523</v>
      </c>
      <c r="B28" s="106" t="s">
        <v>1535</v>
      </c>
      <c r="C28" s="106">
        <v>31</v>
      </c>
      <c r="D28" s="106">
        <v>2</v>
      </c>
      <c r="E28" s="197">
        <f t="shared" si="0"/>
        <v>72</v>
      </c>
    </row>
    <row r="29" spans="1:5" x14ac:dyDescent="0.35">
      <c r="A29" s="197" t="s">
        <v>1523</v>
      </c>
      <c r="B29" s="106" t="s">
        <v>1535</v>
      </c>
      <c r="C29" s="106">
        <v>9</v>
      </c>
      <c r="D29" s="106">
        <v>0</v>
      </c>
      <c r="E29" s="197">
        <f t="shared" si="0"/>
        <v>0</v>
      </c>
    </row>
    <row r="30" spans="1:5" x14ac:dyDescent="0.35">
      <c r="A30" s="197" t="s">
        <v>1523</v>
      </c>
      <c r="B30" s="106" t="s">
        <v>1537</v>
      </c>
      <c r="C30" s="106">
        <v>6</v>
      </c>
      <c r="D30" s="106">
        <v>2</v>
      </c>
      <c r="E30" s="197">
        <f t="shared" si="0"/>
        <v>72</v>
      </c>
    </row>
    <row r="31" spans="1:5" x14ac:dyDescent="0.35">
      <c r="A31" s="197" t="s">
        <v>1523</v>
      </c>
      <c r="B31" s="106" t="s">
        <v>1538</v>
      </c>
      <c r="C31" s="106" t="s">
        <v>1539</v>
      </c>
      <c r="D31" s="106">
        <v>1</v>
      </c>
      <c r="E31" s="197">
        <f t="shared" si="0"/>
        <v>36</v>
      </c>
    </row>
    <row r="32" spans="1:5" x14ac:dyDescent="0.35">
      <c r="A32" s="197" t="s">
        <v>1523</v>
      </c>
      <c r="B32" s="106" t="s">
        <v>1540</v>
      </c>
      <c r="C32" s="106">
        <v>10</v>
      </c>
      <c r="D32" s="106">
        <v>1</v>
      </c>
      <c r="E32" s="197">
        <f t="shared" si="0"/>
        <v>36</v>
      </c>
    </row>
    <row r="33" spans="1:5" x14ac:dyDescent="0.35">
      <c r="A33" s="197" t="s">
        <v>1523</v>
      </c>
      <c r="B33" s="106" t="s">
        <v>1540</v>
      </c>
      <c r="C33" s="106">
        <v>19</v>
      </c>
      <c r="D33" s="106">
        <v>2</v>
      </c>
      <c r="E33" s="197">
        <f t="shared" si="0"/>
        <v>72</v>
      </c>
    </row>
    <row r="34" spans="1:5" x14ac:dyDescent="0.35">
      <c r="A34" s="197" t="s">
        <v>1523</v>
      </c>
      <c r="B34" s="106" t="s">
        <v>1540</v>
      </c>
      <c r="C34" s="106">
        <v>3</v>
      </c>
      <c r="D34" s="106">
        <v>0</v>
      </c>
      <c r="E34" s="197">
        <f t="shared" si="0"/>
        <v>0</v>
      </c>
    </row>
    <row r="35" spans="1:5" x14ac:dyDescent="0.35">
      <c r="A35" s="197" t="s">
        <v>1523</v>
      </c>
      <c r="B35" s="106" t="s">
        <v>1541</v>
      </c>
      <c r="C35" s="106">
        <v>10</v>
      </c>
      <c r="D35" s="106">
        <v>1</v>
      </c>
      <c r="E35" s="197">
        <f t="shared" si="0"/>
        <v>36</v>
      </c>
    </row>
    <row r="36" spans="1:5" x14ac:dyDescent="0.35">
      <c r="A36" s="197" t="s">
        <v>1523</v>
      </c>
      <c r="B36" s="106" t="s">
        <v>1541</v>
      </c>
      <c r="C36" s="106">
        <v>3</v>
      </c>
      <c r="D36" s="106">
        <v>2</v>
      </c>
      <c r="E36" s="197">
        <f t="shared" si="0"/>
        <v>72</v>
      </c>
    </row>
    <row r="37" spans="1:5" x14ac:dyDescent="0.35">
      <c r="A37" s="197" t="s">
        <v>1523</v>
      </c>
      <c r="B37" s="106" t="s">
        <v>1542</v>
      </c>
      <c r="C37" s="106">
        <v>14</v>
      </c>
      <c r="D37" s="106">
        <v>1</v>
      </c>
      <c r="E37" s="197">
        <f t="shared" si="0"/>
        <v>36</v>
      </c>
    </row>
    <row r="38" spans="1:5" x14ac:dyDescent="0.35">
      <c r="A38" s="197" t="s">
        <v>1523</v>
      </c>
      <c r="B38" s="106" t="s">
        <v>1542</v>
      </c>
      <c r="C38" s="106" t="s">
        <v>1543</v>
      </c>
      <c r="D38" s="106">
        <v>4</v>
      </c>
      <c r="E38" s="197">
        <f t="shared" si="0"/>
        <v>144</v>
      </c>
    </row>
    <row r="39" spans="1:5" x14ac:dyDescent="0.35">
      <c r="A39" s="197" t="s">
        <v>1523</v>
      </c>
      <c r="B39" s="106" t="s">
        <v>1542</v>
      </c>
      <c r="C39" s="106" t="s">
        <v>833</v>
      </c>
      <c r="D39" s="106">
        <v>1</v>
      </c>
      <c r="E39" s="197">
        <f t="shared" si="0"/>
        <v>36</v>
      </c>
    </row>
    <row r="40" spans="1:5" x14ac:dyDescent="0.35">
      <c r="A40" s="197" t="s">
        <v>1523</v>
      </c>
      <c r="B40" s="106" t="s">
        <v>1542</v>
      </c>
      <c r="C40" s="106" t="s">
        <v>1544</v>
      </c>
      <c r="D40" s="106">
        <v>1</v>
      </c>
      <c r="E40" s="197">
        <f t="shared" si="0"/>
        <v>36</v>
      </c>
    </row>
    <row r="41" spans="1:5" x14ac:dyDescent="0.35">
      <c r="A41" s="197" t="s">
        <v>1523</v>
      </c>
      <c r="B41" s="106" t="s">
        <v>1542</v>
      </c>
      <c r="C41" s="106" t="s">
        <v>1545</v>
      </c>
      <c r="D41" s="106">
        <v>1</v>
      </c>
      <c r="E41" s="197">
        <f t="shared" si="0"/>
        <v>36</v>
      </c>
    </row>
    <row r="42" spans="1:5" x14ac:dyDescent="0.35">
      <c r="A42" s="197" t="s">
        <v>1523</v>
      </c>
      <c r="B42" s="106" t="s">
        <v>1542</v>
      </c>
      <c r="C42" s="106">
        <v>28</v>
      </c>
      <c r="D42" s="106">
        <v>0</v>
      </c>
      <c r="E42" s="197">
        <f t="shared" si="0"/>
        <v>0</v>
      </c>
    </row>
    <row r="43" spans="1:5" x14ac:dyDescent="0.35">
      <c r="A43" s="197" t="s">
        <v>1523</v>
      </c>
      <c r="B43" s="106" t="s">
        <v>1542</v>
      </c>
      <c r="C43" s="106" t="s">
        <v>1546</v>
      </c>
      <c r="D43" s="106">
        <v>1</v>
      </c>
      <c r="E43" s="197">
        <f t="shared" si="0"/>
        <v>36</v>
      </c>
    </row>
    <row r="44" spans="1:5" x14ac:dyDescent="0.35">
      <c r="A44" s="197" t="s">
        <v>1523</v>
      </c>
      <c r="B44" s="106" t="s">
        <v>1547</v>
      </c>
      <c r="C44" s="106" t="s">
        <v>1548</v>
      </c>
      <c r="D44" s="106">
        <v>1</v>
      </c>
      <c r="E44" s="197">
        <f t="shared" si="0"/>
        <v>36</v>
      </c>
    </row>
    <row r="45" spans="1:5" x14ac:dyDescent="0.35">
      <c r="A45" s="197" t="s">
        <v>1523</v>
      </c>
      <c r="B45" s="106" t="s">
        <v>1547</v>
      </c>
      <c r="C45" s="106" t="s">
        <v>1549</v>
      </c>
      <c r="D45" s="106">
        <v>1</v>
      </c>
      <c r="E45" s="197">
        <f t="shared" si="0"/>
        <v>36</v>
      </c>
    </row>
    <row r="46" spans="1:5" x14ac:dyDescent="0.35">
      <c r="A46" s="197" t="s">
        <v>1523</v>
      </c>
      <c r="B46" s="106" t="s">
        <v>1547</v>
      </c>
      <c r="C46" s="106">
        <v>66</v>
      </c>
      <c r="D46" s="106">
        <v>3</v>
      </c>
      <c r="E46" s="197">
        <f t="shared" si="0"/>
        <v>108</v>
      </c>
    </row>
    <row r="47" spans="1:5" x14ac:dyDescent="0.35">
      <c r="A47" s="197" t="s">
        <v>1523</v>
      </c>
      <c r="B47" s="106" t="s">
        <v>1547</v>
      </c>
      <c r="C47" s="106">
        <v>96</v>
      </c>
      <c r="D47" s="106">
        <v>1</v>
      </c>
      <c r="E47" s="197">
        <f t="shared" si="0"/>
        <v>36</v>
      </c>
    </row>
    <row r="48" spans="1:5" x14ac:dyDescent="0.35">
      <c r="A48" s="197" t="s">
        <v>1523</v>
      </c>
      <c r="B48" s="106" t="s">
        <v>1550</v>
      </c>
      <c r="C48" s="106" t="s">
        <v>1551</v>
      </c>
      <c r="D48" s="106">
        <v>1</v>
      </c>
      <c r="E48" s="197">
        <f t="shared" si="0"/>
        <v>36</v>
      </c>
    </row>
    <row r="49" spans="1:5" x14ac:dyDescent="0.35">
      <c r="A49" s="197" t="s">
        <v>1523</v>
      </c>
      <c r="B49" s="106" t="s">
        <v>1550</v>
      </c>
      <c r="C49" s="106">
        <v>21</v>
      </c>
      <c r="D49" s="106">
        <v>2</v>
      </c>
      <c r="E49" s="197">
        <f t="shared" si="0"/>
        <v>72</v>
      </c>
    </row>
    <row r="50" spans="1:5" x14ac:dyDescent="0.35">
      <c r="A50" s="197" t="s">
        <v>1523</v>
      </c>
      <c r="B50" s="106" t="s">
        <v>1550</v>
      </c>
      <c r="C50" s="106">
        <v>23</v>
      </c>
      <c r="D50" s="106">
        <v>1</v>
      </c>
      <c r="E50" s="197">
        <f t="shared" si="0"/>
        <v>36</v>
      </c>
    </row>
    <row r="51" spans="1:5" x14ac:dyDescent="0.35">
      <c r="A51" s="197" t="s">
        <v>1523</v>
      </c>
      <c r="B51" s="106" t="s">
        <v>1550</v>
      </c>
      <c r="C51" s="106">
        <v>28</v>
      </c>
      <c r="D51" s="106">
        <v>1</v>
      </c>
      <c r="E51" s="197">
        <f t="shared" si="0"/>
        <v>36</v>
      </c>
    </row>
    <row r="52" spans="1:5" x14ac:dyDescent="0.35">
      <c r="A52" s="197" t="s">
        <v>1523</v>
      </c>
      <c r="B52" s="106" t="s">
        <v>1550</v>
      </c>
      <c r="C52" s="106">
        <v>36</v>
      </c>
      <c r="D52" s="106">
        <v>3</v>
      </c>
      <c r="E52" s="197">
        <f t="shared" si="0"/>
        <v>108</v>
      </c>
    </row>
    <row r="53" spans="1:5" x14ac:dyDescent="0.35">
      <c r="A53" s="197" t="s">
        <v>1523</v>
      </c>
      <c r="B53" s="106" t="s">
        <v>1550</v>
      </c>
      <c r="C53" s="106" t="s">
        <v>1552</v>
      </c>
      <c r="D53" s="106">
        <v>1</v>
      </c>
      <c r="E53" s="197">
        <f t="shared" si="0"/>
        <v>36</v>
      </c>
    </row>
    <row r="54" spans="1:5" x14ac:dyDescent="0.35">
      <c r="A54" s="197" t="s">
        <v>1523</v>
      </c>
      <c r="B54" s="106" t="s">
        <v>1553</v>
      </c>
      <c r="C54" s="106">
        <v>6</v>
      </c>
      <c r="D54" s="106">
        <v>1</v>
      </c>
      <c r="E54" s="197">
        <f t="shared" si="0"/>
        <v>36</v>
      </c>
    </row>
    <row r="55" spans="1:5" x14ac:dyDescent="0.35">
      <c r="A55" s="197" t="s">
        <v>1523</v>
      </c>
      <c r="B55" s="106" t="s">
        <v>1554</v>
      </c>
      <c r="C55" s="106" t="s">
        <v>1245</v>
      </c>
      <c r="D55" s="106">
        <v>1</v>
      </c>
      <c r="E55" s="197">
        <f t="shared" si="0"/>
        <v>36</v>
      </c>
    </row>
    <row r="56" spans="1:5" x14ac:dyDescent="0.35">
      <c r="A56" s="197" t="s">
        <v>1523</v>
      </c>
      <c r="B56" s="106" t="s">
        <v>1555</v>
      </c>
      <c r="C56" s="106">
        <v>9</v>
      </c>
      <c r="D56" s="106">
        <v>1</v>
      </c>
      <c r="E56" s="197">
        <f t="shared" si="0"/>
        <v>36</v>
      </c>
    </row>
    <row r="57" spans="1:5" x14ac:dyDescent="0.35">
      <c r="A57" s="197" t="s">
        <v>1523</v>
      </c>
      <c r="B57" s="106" t="s">
        <v>1556</v>
      </c>
      <c r="C57" s="347" t="s">
        <v>1557</v>
      </c>
      <c r="D57" s="63">
        <v>1</v>
      </c>
      <c r="E57" s="197">
        <f t="shared" si="0"/>
        <v>36</v>
      </c>
    </row>
    <row r="58" spans="1:5" x14ac:dyDescent="0.35">
      <c r="A58" s="197" t="s">
        <v>1523</v>
      </c>
      <c r="B58" s="106" t="s">
        <v>1556</v>
      </c>
      <c r="C58" s="348" t="s">
        <v>813</v>
      </c>
      <c r="D58" s="106">
        <v>1</v>
      </c>
      <c r="E58" s="197">
        <f t="shared" si="0"/>
        <v>36</v>
      </c>
    </row>
    <row r="59" spans="1:5" x14ac:dyDescent="0.35">
      <c r="A59" s="197" t="s">
        <v>1523</v>
      </c>
      <c r="B59" s="106" t="s">
        <v>1556</v>
      </c>
      <c r="C59" s="106">
        <v>73</v>
      </c>
      <c r="D59" s="106">
        <v>2</v>
      </c>
      <c r="E59" s="197">
        <f t="shared" si="0"/>
        <v>72</v>
      </c>
    </row>
    <row r="60" spans="1:5" x14ac:dyDescent="0.35">
      <c r="A60" s="197" t="s">
        <v>1523</v>
      </c>
      <c r="B60" s="106" t="s">
        <v>1558</v>
      </c>
      <c r="C60" s="106">
        <v>12</v>
      </c>
      <c r="D60" s="106">
        <v>1</v>
      </c>
      <c r="E60" s="197">
        <f t="shared" si="0"/>
        <v>36</v>
      </c>
    </row>
    <row r="61" spans="1:5" x14ac:dyDescent="0.35">
      <c r="A61" s="197" t="s">
        <v>1523</v>
      </c>
      <c r="B61" s="106" t="s">
        <v>1558</v>
      </c>
      <c r="C61" s="106">
        <v>20</v>
      </c>
      <c r="D61" s="106">
        <v>3</v>
      </c>
      <c r="E61" s="197">
        <f t="shared" si="0"/>
        <v>108</v>
      </c>
    </row>
    <row r="62" spans="1:5" x14ac:dyDescent="0.35">
      <c r="A62" s="197" t="s">
        <v>1523</v>
      </c>
      <c r="B62" s="106" t="s">
        <v>1559</v>
      </c>
      <c r="C62" s="106">
        <v>16</v>
      </c>
      <c r="D62" s="106">
        <v>1</v>
      </c>
      <c r="E62" s="197">
        <f t="shared" si="0"/>
        <v>36</v>
      </c>
    </row>
    <row r="63" spans="1:5" x14ac:dyDescent="0.35">
      <c r="A63" s="197" t="s">
        <v>1523</v>
      </c>
      <c r="B63" s="106" t="s">
        <v>1559</v>
      </c>
      <c r="C63" s="106">
        <v>22</v>
      </c>
      <c r="D63" s="106">
        <v>0</v>
      </c>
      <c r="E63" s="197">
        <f t="shared" si="0"/>
        <v>0</v>
      </c>
    </row>
    <row r="64" spans="1:5" x14ac:dyDescent="0.35">
      <c r="A64" s="197" t="s">
        <v>1523</v>
      </c>
      <c r="B64" s="106" t="s">
        <v>1559</v>
      </c>
      <c r="C64" s="106">
        <v>24</v>
      </c>
      <c r="D64" s="106">
        <v>2</v>
      </c>
      <c r="E64" s="197">
        <f t="shared" si="0"/>
        <v>72</v>
      </c>
    </row>
    <row r="65" spans="1:5" x14ac:dyDescent="0.35">
      <c r="A65" s="197" t="s">
        <v>1523</v>
      </c>
      <c r="B65" s="106" t="s">
        <v>1559</v>
      </c>
      <c r="C65" s="106">
        <v>36</v>
      </c>
      <c r="D65" s="106">
        <v>6</v>
      </c>
      <c r="E65" s="197">
        <f t="shared" si="0"/>
        <v>216</v>
      </c>
    </row>
    <row r="66" spans="1:5" x14ac:dyDescent="0.35">
      <c r="A66" s="197" t="s">
        <v>1523</v>
      </c>
      <c r="B66" s="106" t="s">
        <v>1559</v>
      </c>
      <c r="C66" s="106">
        <v>38</v>
      </c>
      <c r="D66" s="106">
        <v>3</v>
      </c>
      <c r="E66" s="197">
        <f t="shared" si="0"/>
        <v>108</v>
      </c>
    </row>
    <row r="67" spans="1:5" x14ac:dyDescent="0.35">
      <c r="A67" s="197" t="s">
        <v>1523</v>
      </c>
      <c r="B67" s="106" t="s">
        <v>1560</v>
      </c>
      <c r="C67" s="106">
        <v>3</v>
      </c>
      <c r="D67" s="106">
        <v>1</v>
      </c>
      <c r="E67" s="197">
        <f t="shared" ref="E67:E69" si="1">D67*36</f>
        <v>36</v>
      </c>
    </row>
    <row r="68" spans="1:5" x14ac:dyDescent="0.35">
      <c r="A68" s="197" t="s">
        <v>1523</v>
      </c>
      <c r="B68" s="106" t="s">
        <v>1561</v>
      </c>
      <c r="C68" s="106" t="s">
        <v>1562</v>
      </c>
      <c r="D68" s="106">
        <v>6</v>
      </c>
      <c r="E68" s="197">
        <f t="shared" si="1"/>
        <v>216</v>
      </c>
    </row>
    <row r="69" spans="1:5" x14ac:dyDescent="0.35">
      <c r="A69" s="197" t="s">
        <v>1523</v>
      </c>
      <c r="B69" s="106" t="s">
        <v>1563</v>
      </c>
      <c r="C69" s="106" t="s">
        <v>1564</v>
      </c>
      <c r="D69" s="106">
        <v>2</v>
      </c>
      <c r="E69" s="197">
        <f t="shared" si="1"/>
        <v>72</v>
      </c>
    </row>
    <row r="70" spans="1:5" x14ac:dyDescent="0.35">
      <c r="A70" s="26"/>
      <c r="B70" s="26"/>
      <c r="C70" s="26"/>
      <c r="D70" s="349">
        <v>0</v>
      </c>
      <c r="E70" s="349">
        <f>SUM(E2:E69)</f>
        <v>4284</v>
      </c>
    </row>
    <row r="72" spans="1:5" x14ac:dyDescent="0.35">
      <c r="A72" s="8" t="s">
        <v>30</v>
      </c>
      <c r="B72" s="13" t="s">
        <v>31</v>
      </c>
      <c r="C72" s="3"/>
      <c r="D72" s="3"/>
      <c r="E72" s="3"/>
    </row>
    <row r="73" spans="1:5" x14ac:dyDescent="0.35">
      <c r="A73" s="8" t="s">
        <v>32</v>
      </c>
      <c r="B73" s="13" t="s">
        <v>33</v>
      </c>
      <c r="C73" s="3"/>
      <c r="D73" s="3"/>
      <c r="E73" s="3"/>
    </row>
    <row r="74" spans="1:5" x14ac:dyDescent="0.35">
      <c r="A74" s="112" t="s">
        <v>34</v>
      </c>
      <c r="B74" s="113" t="s">
        <v>35</v>
      </c>
      <c r="C74" s="3"/>
      <c r="D74" s="3"/>
      <c r="E74" s="3"/>
    </row>
    <row r="75" spans="1:5" ht="28" x14ac:dyDescent="0.35">
      <c r="A75" s="8" t="s">
        <v>36</v>
      </c>
      <c r="B75" s="14" t="s">
        <v>484</v>
      </c>
      <c r="C75" s="14" t="s">
        <v>38</v>
      </c>
      <c r="D75" s="14" t="s">
        <v>39</v>
      </c>
      <c r="E75" s="14" t="s">
        <v>40</v>
      </c>
    </row>
    <row r="77" spans="1:5" x14ac:dyDescent="0.35">
      <c r="E77" s="350" t="s">
        <v>90</v>
      </c>
    </row>
    <row r="79" spans="1:5" x14ac:dyDescent="0.35">
      <c r="A79" s="28" t="s">
        <v>10</v>
      </c>
      <c r="B79" s="28" t="s">
        <v>11</v>
      </c>
      <c r="C79" s="28" t="s">
        <v>12</v>
      </c>
      <c r="D79" s="28" t="s">
        <v>1070</v>
      </c>
      <c r="E79" s="28" t="s">
        <v>14</v>
      </c>
    </row>
    <row r="80" spans="1:5" ht="18.75" customHeight="1" x14ac:dyDescent="0.35">
      <c r="A80" s="182" t="s">
        <v>1565</v>
      </c>
      <c r="B80" s="61" t="s">
        <v>1566</v>
      </c>
      <c r="C80" s="64" t="s">
        <v>1567</v>
      </c>
      <c r="D80" s="61">
        <v>4</v>
      </c>
      <c r="E80" s="351">
        <f>D80*36</f>
        <v>144</v>
      </c>
    </row>
    <row r="81" spans="1:5" ht="17.25" customHeight="1" x14ac:dyDescent="0.35">
      <c r="A81" s="182" t="s">
        <v>1565</v>
      </c>
      <c r="B81" s="61" t="s">
        <v>1566</v>
      </c>
      <c r="C81" s="64">
        <v>4</v>
      </c>
      <c r="D81" s="61">
        <v>1</v>
      </c>
      <c r="E81" s="351">
        <f t="shared" ref="E81:E143" si="2">D81*36</f>
        <v>36</v>
      </c>
    </row>
    <row r="82" spans="1:5" ht="15.75" customHeight="1" x14ac:dyDescent="0.35">
      <c r="A82" s="182" t="s">
        <v>1565</v>
      </c>
      <c r="B82" s="61" t="s">
        <v>1566</v>
      </c>
      <c r="C82" s="64">
        <v>5</v>
      </c>
      <c r="D82" s="61">
        <v>2</v>
      </c>
      <c r="E82" s="351">
        <f t="shared" si="2"/>
        <v>72</v>
      </c>
    </row>
    <row r="83" spans="1:5" ht="16.5" customHeight="1" x14ac:dyDescent="0.35">
      <c r="A83" s="182" t="s">
        <v>1565</v>
      </c>
      <c r="B83" s="61" t="s">
        <v>1566</v>
      </c>
      <c r="C83" s="64">
        <v>7</v>
      </c>
      <c r="D83" s="61">
        <v>4</v>
      </c>
      <c r="E83" s="351">
        <f t="shared" si="2"/>
        <v>144</v>
      </c>
    </row>
    <row r="84" spans="1:5" ht="15" customHeight="1" x14ac:dyDescent="0.35">
      <c r="A84" s="182" t="s">
        <v>1565</v>
      </c>
      <c r="B84" s="61" t="s">
        <v>1566</v>
      </c>
      <c r="C84" s="64">
        <v>9</v>
      </c>
      <c r="D84" s="61">
        <v>6</v>
      </c>
      <c r="E84" s="351">
        <f t="shared" si="2"/>
        <v>216</v>
      </c>
    </row>
    <row r="85" spans="1:5" ht="17.25" customHeight="1" x14ac:dyDescent="0.35">
      <c r="A85" s="182" t="s">
        <v>1565</v>
      </c>
      <c r="B85" s="61" t="s">
        <v>1566</v>
      </c>
      <c r="C85" s="64">
        <v>13</v>
      </c>
      <c r="D85" s="61">
        <v>2</v>
      </c>
      <c r="E85" s="351">
        <f t="shared" si="2"/>
        <v>72</v>
      </c>
    </row>
    <row r="86" spans="1:5" ht="17.25" customHeight="1" x14ac:dyDescent="0.35">
      <c r="A86" s="182" t="s">
        <v>1565</v>
      </c>
      <c r="B86" s="61" t="s">
        <v>1566</v>
      </c>
      <c r="C86" s="64">
        <v>15</v>
      </c>
      <c r="D86" s="61">
        <v>3</v>
      </c>
      <c r="E86" s="351">
        <f t="shared" si="2"/>
        <v>108</v>
      </c>
    </row>
    <row r="87" spans="1:5" ht="16.5" customHeight="1" x14ac:dyDescent="0.35">
      <c r="A87" s="182" t="s">
        <v>1565</v>
      </c>
      <c r="B87" s="61" t="s">
        <v>1566</v>
      </c>
      <c r="C87" s="64">
        <v>16</v>
      </c>
      <c r="D87" s="61">
        <v>4</v>
      </c>
      <c r="E87" s="351">
        <f t="shared" si="2"/>
        <v>144</v>
      </c>
    </row>
    <row r="88" spans="1:5" ht="15.75" customHeight="1" x14ac:dyDescent="0.35">
      <c r="A88" s="182" t="s">
        <v>1565</v>
      </c>
      <c r="B88" s="61" t="s">
        <v>1566</v>
      </c>
      <c r="C88" s="64">
        <v>18</v>
      </c>
      <c r="D88" s="61">
        <v>3</v>
      </c>
      <c r="E88" s="351">
        <f t="shared" si="2"/>
        <v>108</v>
      </c>
    </row>
    <row r="89" spans="1:5" ht="18.75" customHeight="1" x14ac:dyDescent="0.35">
      <c r="A89" s="182" t="s">
        <v>1565</v>
      </c>
      <c r="B89" s="61" t="s">
        <v>1568</v>
      </c>
      <c r="C89" s="64">
        <v>7</v>
      </c>
      <c r="D89" s="61">
        <v>1</v>
      </c>
      <c r="E89" s="351">
        <f t="shared" si="2"/>
        <v>36</v>
      </c>
    </row>
    <row r="90" spans="1:5" ht="14.25" customHeight="1" x14ac:dyDescent="0.35">
      <c r="A90" s="182" t="s">
        <v>1565</v>
      </c>
      <c r="B90" s="61" t="s">
        <v>1569</v>
      </c>
      <c r="C90" s="64">
        <v>4</v>
      </c>
      <c r="D90" s="61">
        <v>1</v>
      </c>
      <c r="E90" s="351">
        <f t="shared" si="2"/>
        <v>36</v>
      </c>
    </row>
    <row r="91" spans="1:5" ht="15.75" customHeight="1" x14ac:dyDescent="0.35">
      <c r="A91" s="182" t="s">
        <v>1565</v>
      </c>
      <c r="B91" s="61" t="s">
        <v>1569</v>
      </c>
      <c r="C91" s="64">
        <v>14</v>
      </c>
      <c r="D91" s="61">
        <v>4</v>
      </c>
      <c r="E91" s="351">
        <f t="shared" si="2"/>
        <v>144</v>
      </c>
    </row>
    <row r="92" spans="1:5" ht="15" customHeight="1" x14ac:dyDescent="0.35">
      <c r="A92" s="182" t="s">
        <v>1565</v>
      </c>
      <c r="B92" s="61" t="s">
        <v>1570</v>
      </c>
      <c r="C92" s="64" t="s">
        <v>1571</v>
      </c>
      <c r="D92" s="61">
        <v>3</v>
      </c>
      <c r="E92" s="351">
        <f t="shared" si="2"/>
        <v>108</v>
      </c>
    </row>
    <row r="93" spans="1:5" ht="15.75" customHeight="1" x14ac:dyDescent="0.35">
      <c r="A93" s="182" t="s">
        <v>1565</v>
      </c>
      <c r="B93" s="61" t="s">
        <v>1572</v>
      </c>
      <c r="C93" s="64" t="s">
        <v>1573</v>
      </c>
      <c r="D93" s="61">
        <v>2</v>
      </c>
      <c r="E93" s="351">
        <f t="shared" si="2"/>
        <v>72</v>
      </c>
    </row>
    <row r="94" spans="1:5" x14ac:dyDescent="0.35">
      <c r="A94" s="182" t="s">
        <v>1565</v>
      </c>
      <c r="B94" s="61" t="s">
        <v>1574</v>
      </c>
      <c r="C94" s="64">
        <v>4</v>
      </c>
      <c r="D94" s="61">
        <v>3</v>
      </c>
      <c r="E94" s="351">
        <f t="shared" si="2"/>
        <v>108</v>
      </c>
    </row>
    <row r="95" spans="1:5" x14ac:dyDescent="0.35">
      <c r="A95" s="182" t="s">
        <v>1565</v>
      </c>
      <c r="B95" s="61" t="s">
        <v>1574</v>
      </c>
      <c r="C95" s="64">
        <v>14</v>
      </c>
      <c r="D95" s="61">
        <v>1</v>
      </c>
      <c r="E95" s="351">
        <f t="shared" si="2"/>
        <v>36</v>
      </c>
    </row>
    <row r="96" spans="1:5" x14ac:dyDescent="0.35">
      <c r="A96" s="182" t="s">
        <v>1565</v>
      </c>
      <c r="B96" s="61" t="s">
        <v>1574</v>
      </c>
      <c r="C96" s="64">
        <v>16</v>
      </c>
      <c r="D96" s="61">
        <v>4</v>
      </c>
      <c r="E96" s="351">
        <f t="shared" si="2"/>
        <v>144</v>
      </c>
    </row>
    <row r="97" spans="1:5" x14ac:dyDescent="0.35">
      <c r="A97" s="182" t="s">
        <v>1565</v>
      </c>
      <c r="B97" s="61" t="s">
        <v>1574</v>
      </c>
      <c r="C97" s="64">
        <v>29</v>
      </c>
      <c r="D97" s="61">
        <v>2</v>
      </c>
      <c r="E97" s="351">
        <f t="shared" si="2"/>
        <v>72</v>
      </c>
    </row>
    <row r="98" spans="1:5" x14ac:dyDescent="0.35">
      <c r="A98" s="182" t="s">
        <v>1565</v>
      </c>
      <c r="B98" s="61" t="s">
        <v>1574</v>
      </c>
      <c r="C98" s="64">
        <v>30</v>
      </c>
      <c r="D98" s="61">
        <v>2</v>
      </c>
      <c r="E98" s="351">
        <f t="shared" si="2"/>
        <v>72</v>
      </c>
    </row>
    <row r="99" spans="1:5" x14ac:dyDescent="0.35">
      <c r="A99" s="182" t="s">
        <v>1565</v>
      </c>
      <c r="B99" s="61" t="s">
        <v>1574</v>
      </c>
      <c r="C99" s="64">
        <v>31</v>
      </c>
      <c r="D99" s="61">
        <v>1</v>
      </c>
      <c r="E99" s="351">
        <f t="shared" si="2"/>
        <v>36</v>
      </c>
    </row>
    <row r="100" spans="1:5" x14ac:dyDescent="0.35">
      <c r="A100" s="182" t="s">
        <v>1565</v>
      </c>
      <c r="B100" s="61" t="s">
        <v>1574</v>
      </c>
      <c r="C100" s="64">
        <v>39</v>
      </c>
      <c r="D100" s="61">
        <v>2</v>
      </c>
      <c r="E100" s="351">
        <f t="shared" si="2"/>
        <v>72</v>
      </c>
    </row>
    <row r="101" spans="1:5" x14ac:dyDescent="0.35">
      <c r="A101" s="182" t="s">
        <v>1565</v>
      </c>
      <c r="B101" s="61" t="s">
        <v>1574</v>
      </c>
      <c r="C101" s="64">
        <v>41</v>
      </c>
      <c r="D101" s="61">
        <v>2</v>
      </c>
      <c r="E101" s="351">
        <f t="shared" si="2"/>
        <v>72</v>
      </c>
    </row>
    <row r="102" spans="1:5" x14ac:dyDescent="0.35">
      <c r="A102" s="182" t="s">
        <v>1565</v>
      </c>
      <c r="B102" s="61" t="s">
        <v>1575</v>
      </c>
      <c r="C102" s="64" t="s">
        <v>1576</v>
      </c>
      <c r="D102" s="61">
        <v>3</v>
      </c>
      <c r="E102" s="351">
        <f t="shared" si="2"/>
        <v>108</v>
      </c>
    </row>
    <row r="103" spans="1:5" x14ac:dyDescent="0.35">
      <c r="A103" s="182" t="s">
        <v>1565</v>
      </c>
      <c r="B103" s="61" t="s">
        <v>1577</v>
      </c>
      <c r="C103" s="64">
        <v>3</v>
      </c>
      <c r="D103" s="61">
        <v>1</v>
      </c>
      <c r="E103" s="351">
        <f t="shared" si="2"/>
        <v>36</v>
      </c>
    </row>
    <row r="104" spans="1:5" x14ac:dyDescent="0.35">
      <c r="A104" s="182" t="s">
        <v>1565</v>
      </c>
      <c r="B104" s="61" t="s">
        <v>1577</v>
      </c>
      <c r="C104" s="64">
        <v>5</v>
      </c>
      <c r="D104" s="61">
        <v>2</v>
      </c>
      <c r="E104" s="351">
        <f t="shared" si="2"/>
        <v>72</v>
      </c>
    </row>
    <row r="105" spans="1:5" ht="15.75" customHeight="1" x14ac:dyDescent="0.35">
      <c r="A105" s="182" t="s">
        <v>1565</v>
      </c>
      <c r="B105" s="61" t="s">
        <v>1578</v>
      </c>
      <c r="C105" s="64" t="s">
        <v>1579</v>
      </c>
      <c r="D105" s="61">
        <v>1</v>
      </c>
      <c r="E105" s="351">
        <f t="shared" si="2"/>
        <v>36</v>
      </c>
    </row>
    <row r="106" spans="1:5" x14ac:dyDescent="0.35">
      <c r="A106" s="182" t="s">
        <v>1565</v>
      </c>
      <c r="B106" s="61" t="s">
        <v>1580</v>
      </c>
      <c r="C106" s="64" t="s">
        <v>1581</v>
      </c>
      <c r="D106" s="61">
        <v>1</v>
      </c>
      <c r="E106" s="351">
        <f t="shared" si="2"/>
        <v>36</v>
      </c>
    </row>
    <row r="107" spans="1:5" x14ac:dyDescent="0.35">
      <c r="A107" s="182" t="s">
        <v>1565</v>
      </c>
      <c r="B107" s="61" t="s">
        <v>1580</v>
      </c>
      <c r="C107" s="64" t="s">
        <v>836</v>
      </c>
      <c r="D107" s="61">
        <v>2</v>
      </c>
      <c r="E107" s="351">
        <f t="shared" si="2"/>
        <v>72</v>
      </c>
    </row>
    <row r="108" spans="1:5" x14ac:dyDescent="0.35">
      <c r="A108" s="182" t="s">
        <v>1565</v>
      </c>
      <c r="B108" s="61" t="s">
        <v>1580</v>
      </c>
      <c r="C108" s="64" t="s">
        <v>1582</v>
      </c>
      <c r="D108" s="61">
        <v>6</v>
      </c>
      <c r="E108" s="351">
        <f t="shared" si="2"/>
        <v>216</v>
      </c>
    </row>
    <row r="109" spans="1:5" ht="15" customHeight="1" x14ac:dyDescent="0.35">
      <c r="A109" s="182" t="s">
        <v>1565</v>
      </c>
      <c r="B109" s="61" t="s">
        <v>1583</v>
      </c>
      <c r="C109" s="64" t="s">
        <v>1584</v>
      </c>
      <c r="D109" s="61">
        <v>1</v>
      </c>
      <c r="E109" s="351">
        <f t="shared" si="2"/>
        <v>36</v>
      </c>
    </row>
    <row r="110" spans="1:5" ht="15.75" customHeight="1" x14ac:dyDescent="0.35">
      <c r="A110" s="182" t="s">
        <v>1565</v>
      </c>
      <c r="B110" s="61" t="s">
        <v>1585</v>
      </c>
      <c r="C110" s="64">
        <v>23</v>
      </c>
      <c r="D110" s="61">
        <v>3</v>
      </c>
      <c r="E110" s="351">
        <f t="shared" si="2"/>
        <v>108</v>
      </c>
    </row>
    <row r="111" spans="1:5" ht="16.5" customHeight="1" x14ac:dyDescent="0.35">
      <c r="A111" s="182" t="s">
        <v>1565</v>
      </c>
      <c r="B111" s="61" t="s">
        <v>1585</v>
      </c>
      <c r="C111" s="64">
        <v>27</v>
      </c>
      <c r="D111" s="61">
        <v>2</v>
      </c>
      <c r="E111" s="351">
        <f t="shared" si="2"/>
        <v>72</v>
      </c>
    </row>
    <row r="112" spans="1:5" ht="15" customHeight="1" x14ac:dyDescent="0.35">
      <c r="A112" s="182" t="s">
        <v>1565</v>
      </c>
      <c r="B112" s="61" t="s">
        <v>1585</v>
      </c>
      <c r="C112" s="64" t="s">
        <v>1586</v>
      </c>
      <c r="D112" s="61">
        <v>2</v>
      </c>
      <c r="E112" s="351">
        <f t="shared" si="2"/>
        <v>72</v>
      </c>
    </row>
    <row r="113" spans="1:5" ht="15" customHeight="1" x14ac:dyDescent="0.35">
      <c r="A113" s="182" t="s">
        <v>1565</v>
      </c>
      <c r="B113" s="61" t="s">
        <v>1585</v>
      </c>
      <c r="C113" s="64">
        <v>30</v>
      </c>
      <c r="D113" s="61">
        <v>2</v>
      </c>
      <c r="E113" s="351">
        <f t="shared" si="2"/>
        <v>72</v>
      </c>
    </row>
    <row r="114" spans="1:5" ht="16.5" customHeight="1" x14ac:dyDescent="0.35">
      <c r="A114" s="182" t="s">
        <v>1565</v>
      </c>
      <c r="B114" s="61" t="s">
        <v>1585</v>
      </c>
      <c r="C114" s="64">
        <v>32</v>
      </c>
      <c r="D114" s="61">
        <v>1</v>
      </c>
      <c r="E114" s="351">
        <f t="shared" si="2"/>
        <v>36</v>
      </c>
    </row>
    <row r="115" spans="1:5" ht="17.25" customHeight="1" x14ac:dyDescent="0.35">
      <c r="A115" s="182" t="s">
        <v>1565</v>
      </c>
      <c r="B115" s="61" t="s">
        <v>1585</v>
      </c>
      <c r="C115" s="64">
        <v>34</v>
      </c>
      <c r="D115" s="61">
        <v>4</v>
      </c>
      <c r="E115" s="351">
        <f t="shared" si="2"/>
        <v>144</v>
      </c>
    </row>
    <row r="116" spans="1:5" ht="16.5" customHeight="1" x14ac:dyDescent="0.35">
      <c r="A116" s="182" t="s">
        <v>1565</v>
      </c>
      <c r="B116" s="61" t="s">
        <v>1569</v>
      </c>
      <c r="C116" s="64">
        <v>28</v>
      </c>
      <c r="D116" s="61">
        <v>2</v>
      </c>
      <c r="E116" s="351">
        <f t="shared" si="2"/>
        <v>72</v>
      </c>
    </row>
    <row r="117" spans="1:5" ht="16.5" customHeight="1" x14ac:dyDescent="0.35">
      <c r="A117" s="182" t="s">
        <v>1565</v>
      </c>
      <c r="B117" s="61" t="s">
        <v>1587</v>
      </c>
      <c r="C117" s="64">
        <v>17</v>
      </c>
      <c r="D117" s="61">
        <v>3</v>
      </c>
      <c r="E117" s="351">
        <f t="shared" si="2"/>
        <v>108</v>
      </c>
    </row>
    <row r="118" spans="1:5" ht="16.5" customHeight="1" x14ac:dyDescent="0.35">
      <c r="A118" s="182" t="s">
        <v>1565</v>
      </c>
      <c r="B118" s="61" t="s">
        <v>1587</v>
      </c>
      <c r="C118" s="64">
        <v>26</v>
      </c>
      <c r="D118" s="61">
        <v>1</v>
      </c>
      <c r="E118" s="351">
        <f t="shared" si="2"/>
        <v>36</v>
      </c>
    </row>
    <row r="119" spans="1:5" ht="17.25" customHeight="1" x14ac:dyDescent="0.35">
      <c r="A119" s="182" t="s">
        <v>1565</v>
      </c>
      <c r="B119" s="61" t="s">
        <v>1588</v>
      </c>
      <c r="C119" s="64" t="s">
        <v>1589</v>
      </c>
      <c r="D119" s="61">
        <v>1</v>
      </c>
      <c r="E119" s="351">
        <f t="shared" si="2"/>
        <v>36</v>
      </c>
    </row>
    <row r="120" spans="1:5" x14ac:dyDescent="0.35">
      <c r="A120" s="182" t="s">
        <v>1565</v>
      </c>
      <c r="B120" s="61" t="s">
        <v>1590</v>
      </c>
      <c r="C120" s="64">
        <v>143</v>
      </c>
      <c r="D120" s="61">
        <v>4</v>
      </c>
      <c r="E120" s="351">
        <f t="shared" si="2"/>
        <v>144</v>
      </c>
    </row>
    <row r="121" spans="1:5" x14ac:dyDescent="0.35">
      <c r="A121" s="182" t="s">
        <v>1565</v>
      </c>
      <c r="B121" s="61" t="s">
        <v>1574</v>
      </c>
      <c r="C121" s="64" t="s">
        <v>1591</v>
      </c>
      <c r="D121" s="61">
        <v>3</v>
      </c>
      <c r="E121" s="351">
        <f t="shared" si="2"/>
        <v>108</v>
      </c>
    </row>
    <row r="122" spans="1:5" x14ac:dyDescent="0.35">
      <c r="A122" s="182" t="s">
        <v>1565</v>
      </c>
      <c r="B122" s="61" t="s">
        <v>1574</v>
      </c>
      <c r="C122" s="64">
        <v>57</v>
      </c>
      <c r="D122" s="61">
        <v>2</v>
      </c>
      <c r="E122" s="351">
        <f t="shared" si="2"/>
        <v>72</v>
      </c>
    </row>
    <row r="123" spans="1:5" x14ac:dyDescent="0.35">
      <c r="A123" s="182" t="s">
        <v>1565</v>
      </c>
      <c r="B123" s="61" t="s">
        <v>1574</v>
      </c>
      <c r="C123" s="64" t="s">
        <v>1592</v>
      </c>
      <c r="D123" s="61">
        <v>3</v>
      </c>
      <c r="E123" s="351">
        <f t="shared" si="2"/>
        <v>108</v>
      </c>
    </row>
    <row r="124" spans="1:5" x14ac:dyDescent="0.35">
      <c r="A124" s="182" t="s">
        <v>1565</v>
      </c>
      <c r="B124" s="61" t="s">
        <v>1574</v>
      </c>
      <c r="C124" s="64">
        <v>75</v>
      </c>
      <c r="D124" s="61">
        <v>2</v>
      </c>
      <c r="E124" s="351">
        <f t="shared" si="2"/>
        <v>72</v>
      </c>
    </row>
    <row r="125" spans="1:5" x14ac:dyDescent="0.35">
      <c r="A125" s="182" t="s">
        <v>1565</v>
      </c>
      <c r="B125" s="61" t="s">
        <v>1593</v>
      </c>
      <c r="C125" s="64">
        <v>4</v>
      </c>
      <c r="D125" s="61">
        <v>2</v>
      </c>
      <c r="E125" s="351">
        <f t="shared" si="2"/>
        <v>72</v>
      </c>
    </row>
    <row r="126" spans="1:5" x14ac:dyDescent="0.35">
      <c r="A126" s="182" t="s">
        <v>1565</v>
      </c>
      <c r="B126" s="61" t="s">
        <v>1593</v>
      </c>
      <c r="C126" s="64">
        <v>5</v>
      </c>
      <c r="D126" s="61">
        <v>2</v>
      </c>
      <c r="E126" s="351">
        <f t="shared" si="2"/>
        <v>72</v>
      </c>
    </row>
    <row r="127" spans="1:5" x14ac:dyDescent="0.35">
      <c r="A127" s="182" t="s">
        <v>1565</v>
      </c>
      <c r="B127" s="61" t="s">
        <v>1575</v>
      </c>
      <c r="C127" s="64">
        <v>3</v>
      </c>
      <c r="D127" s="61">
        <v>3</v>
      </c>
      <c r="E127" s="351">
        <f t="shared" si="2"/>
        <v>108</v>
      </c>
    </row>
    <row r="128" spans="1:5" ht="17.25" customHeight="1" x14ac:dyDescent="0.35">
      <c r="A128" s="182" t="s">
        <v>1565</v>
      </c>
      <c r="B128" s="61" t="s">
        <v>1594</v>
      </c>
      <c r="C128" s="64">
        <v>13</v>
      </c>
      <c r="D128" s="61">
        <v>1</v>
      </c>
      <c r="E128" s="351">
        <f t="shared" si="2"/>
        <v>36</v>
      </c>
    </row>
    <row r="129" spans="1:5" ht="18" customHeight="1" x14ac:dyDescent="0.35">
      <c r="A129" s="182" t="s">
        <v>1565</v>
      </c>
      <c r="B129" s="61" t="s">
        <v>1595</v>
      </c>
      <c r="C129" s="64">
        <v>5</v>
      </c>
      <c r="D129" s="61">
        <v>2</v>
      </c>
      <c r="E129" s="351">
        <f t="shared" si="2"/>
        <v>72</v>
      </c>
    </row>
    <row r="130" spans="1:5" ht="16.5" customHeight="1" x14ac:dyDescent="0.35">
      <c r="A130" s="182" t="s">
        <v>1565</v>
      </c>
      <c r="B130" s="352" t="s">
        <v>1588</v>
      </c>
      <c r="C130" s="64" t="s">
        <v>646</v>
      </c>
      <c r="D130" s="26">
        <v>5</v>
      </c>
      <c r="E130" s="351">
        <f t="shared" si="2"/>
        <v>180</v>
      </c>
    </row>
    <row r="131" spans="1:5" ht="16.5" customHeight="1" x14ac:dyDescent="0.35">
      <c r="A131" s="182" t="s">
        <v>1565</v>
      </c>
      <c r="B131" s="352" t="s">
        <v>1574</v>
      </c>
      <c r="C131" s="64" t="s">
        <v>1596</v>
      </c>
      <c r="D131" s="26">
        <v>1</v>
      </c>
      <c r="E131" s="351">
        <f t="shared" si="2"/>
        <v>36</v>
      </c>
    </row>
    <row r="132" spans="1:5" ht="18.75" customHeight="1" x14ac:dyDescent="0.35">
      <c r="A132" s="182" t="s">
        <v>1565</v>
      </c>
      <c r="B132" s="352" t="s">
        <v>1588</v>
      </c>
      <c r="C132" s="64" t="s">
        <v>1597</v>
      </c>
      <c r="D132" s="61">
        <v>2</v>
      </c>
      <c r="E132" s="351">
        <f t="shared" si="2"/>
        <v>72</v>
      </c>
    </row>
    <row r="133" spans="1:5" ht="15" customHeight="1" x14ac:dyDescent="0.35">
      <c r="A133" s="182" t="s">
        <v>1565</v>
      </c>
      <c r="B133" s="61" t="s">
        <v>1569</v>
      </c>
      <c r="C133" s="64" t="s">
        <v>1598</v>
      </c>
      <c r="D133" s="61">
        <v>2</v>
      </c>
      <c r="E133" s="351">
        <f t="shared" si="2"/>
        <v>72</v>
      </c>
    </row>
    <row r="134" spans="1:5" ht="16.5" customHeight="1" x14ac:dyDescent="0.35">
      <c r="A134" s="182" t="s">
        <v>1565</v>
      </c>
      <c r="B134" s="61" t="s">
        <v>1599</v>
      </c>
      <c r="C134" s="64" t="s">
        <v>1600</v>
      </c>
      <c r="D134" s="61">
        <v>2</v>
      </c>
      <c r="E134" s="351">
        <f t="shared" si="2"/>
        <v>72</v>
      </c>
    </row>
    <row r="135" spans="1:5" ht="17.25" customHeight="1" x14ac:dyDescent="0.35">
      <c r="A135" s="182" t="s">
        <v>1565</v>
      </c>
      <c r="B135" s="61" t="s">
        <v>1599</v>
      </c>
      <c r="C135" s="64" t="s">
        <v>1601</v>
      </c>
      <c r="D135" s="61">
        <v>1</v>
      </c>
      <c r="E135" s="351">
        <f t="shared" si="2"/>
        <v>36</v>
      </c>
    </row>
    <row r="136" spans="1:5" ht="17.25" customHeight="1" x14ac:dyDescent="0.35">
      <c r="A136" s="182" t="s">
        <v>1565</v>
      </c>
      <c r="B136" s="61" t="s">
        <v>1569</v>
      </c>
      <c r="C136" s="64" t="s">
        <v>1543</v>
      </c>
      <c r="D136" s="61">
        <v>2</v>
      </c>
      <c r="E136" s="351">
        <f t="shared" si="2"/>
        <v>72</v>
      </c>
    </row>
    <row r="137" spans="1:5" ht="15.75" customHeight="1" x14ac:dyDescent="0.35">
      <c r="A137" s="182" t="s">
        <v>1565</v>
      </c>
      <c r="B137" s="61" t="s">
        <v>1599</v>
      </c>
      <c r="C137" s="64" t="s">
        <v>803</v>
      </c>
      <c r="D137" s="61">
        <v>2</v>
      </c>
      <c r="E137" s="351">
        <f t="shared" si="2"/>
        <v>72</v>
      </c>
    </row>
    <row r="138" spans="1:5" ht="18" customHeight="1" x14ac:dyDescent="0.35">
      <c r="A138" s="182" t="s">
        <v>1565</v>
      </c>
      <c r="B138" s="61" t="s">
        <v>1569</v>
      </c>
      <c r="C138" s="64" t="s">
        <v>1602</v>
      </c>
      <c r="D138" s="61">
        <v>2</v>
      </c>
      <c r="E138" s="351">
        <f t="shared" si="2"/>
        <v>72</v>
      </c>
    </row>
    <row r="139" spans="1:5" x14ac:dyDescent="0.35">
      <c r="A139" s="182" t="s">
        <v>1565</v>
      </c>
      <c r="B139" s="106" t="s">
        <v>1556</v>
      </c>
      <c r="C139" s="64">
        <v>50</v>
      </c>
      <c r="D139" s="61">
        <v>5</v>
      </c>
      <c r="E139" s="351">
        <f t="shared" si="2"/>
        <v>180</v>
      </c>
    </row>
    <row r="140" spans="1:5" x14ac:dyDescent="0.35">
      <c r="A140" s="182" t="s">
        <v>1565</v>
      </c>
      <c r="B140" s="177" t="s">
        <v>1603</v>
      </c>
      <c r="C140" s="177" t="s">
        <v>1604</v>
      </c>
      <c r="D140" s="177">
        <v>2</v>
      </c>
      <c r="E140" s="351">
        <f t="shared" si="2"/>
        <v>72</v>
      </c>
    </row>
    <row r="141" spans="1:5" x14ac:dyDescent="0.35">
      <c r="A141" s="182" t="s">
        <v>1565</v>
      </c>
      <c r="B141" s="177" t="s">
        <v>1603</v>
      </c>
      <c r="C141" s="177">
        <v>36</v>
      </c>
      <c r="D141" s="177">
        <v>2</v>
      </c>
      <c r="E141" s="351">
        <f t="shared" si="2"/>
        <v>72</v>
      </c>
    </row>
    <row r="142" spans="1:5" x14ac:dyDescent="0.35">
      <c r="A142" s="182" t="s">
        <v>1565</v>
      </c>
      <c r="B142" s="177" t="s">
        <v>1603</v>
      </c>
      <c r="C142" s="177">
        <v>4</v>
      </c>
      <c r="D142" s="177">
        <v>2</v>
      </c>
      <c r="E142" s="351">
        <f t="shared" si="2"/>
        <v>72</v>
      </c>
    </row>
    <row r="143" spans="1:5" x14ac:dyDescent="0.35">
      <c r="A143" s="182" t="s">
        <v>1565</v>
      </c>
      <c r="B143" s="177" t="s">
        <v>1556</v>
      </c>
      <c r="C143" s="177">
        <v>39</v>
      </c>
      <c r="D143" s="177">
        <v>1</v>
      </c>
      <c r="E143" s="351">
        <f t="shared" si="2"/>
        <v>36</v>
      </c>
    </row>
    <row r="144" spans="1:5" x14ac:dyDescent="0.35">
      <c r="A144" s="182" t="s">
        <v>1565</v>
      </c>
      <c r="B144" s="177" t="s">
        <v>1556</v>
      </c>
      <c r="C144" s="177" t="s">
        <v>1605</v>
      </c>
      <c r="D144" s="177">
        <v>1</v>
      </c>
      <c r="E144" s="351">
        <f t="shared" ref="E144:E149" si="3">D144*36</f>
        <v>36</v>
      </c>
    </row>
    <row r="145" spans="1:5" x14ac:dyDescent="0.35">
      <c r="A145" s="182" t="s">
        <v>1565</v>
      </c>
      <c r="B145" s="177" t="s">
        <v>1556</v>
      </c>
      <c r="C145" s="177" t="s">
        <v>1606</v>
      </c>
      <c r="D145" s="177">
        <v>1</v>
      </c>
      <c r="E145" s="351">
        <f t="shared" si="3"/>
        <v>36</v>
      </c>
    </row>
    <row r="146" spans="1:5" x14ac:dyDescent="0.35">
      <c r="A146" s="182" t="s">
        <v>1565</v>
      </c>
      <c r="B146" s="177" t="s">
        <v>1561</v>
      </c>
      <c r="C146" s="177">
        <v>17</v>
      </c>
      <c r="D146" s="177">
        <v>2</v>
      </c>
      <c r="E146" s="351">
        <f t="shared" si="3"/>
        <v>72</v>
      </c>
    </row>
    <row r="147" spans="1:5" x14ac:dyDescent="0.35">
      <c r="A147" s="182" t="s">
        <v>1565</v>
      </c>
      <c r="B147" s="177" t="s">
        <v>1561</v>
      </c>
      <c r="C147" s="177">
        <v>3</v>
      </c>
      <c r="D147" s="177">
        <v>1</v>
      </c>
      <c r="E147" s="351">
        <f t="shared" si="3"/>
        <v>36</v>
      </c>
    </row>
    <row r="148" spans="1:5" x14ac:dyDescent="0.35">
      <c r="A148" s="182" t="s">
        <v>1565</v>
      </c>
      <c r="B148" s="177" t="s">
        <v>1561</v>
      </c>
      <c r="C148" s="177">
        <v>5</v>
      </c>
      <c r="D148" s="177">
        <v>2</v>
      </c>
      <c r="E148" s="351">
        <f t="shared" si="3"/>
        <v>72</v>
      </c>
    </row>
    <row r="149" spans="1:5" x14ac:dyDescent="0.35">
      <c r="A149" s="182" t="s">
        <v>1565</v>
      </c>
      <c r="B149" s="106" t="s">
        <v>1556</v>
      </c>
      <c r="C149" s="64">
        <v>52</v>
      </c>
      <c r="D149" s="61">
        <v>3</v>
      </c>
      <c r="E149" s="351">
        <f t="shared" si="3"/>
        <v>108</v>
      </c>
    </row>
    <row r="150" spans="1:5" x14ac:dyDescent="0.35">
      <c r="A150" s="26"/>
      <c r="B150" s="26"/>
      <c r="C150" s="26"/>
      <c r="D150" s="349">
        <f>SUM(D80:D149)</f>
        <v>160</v>
      </c>
      <c r="E150" s="349">
        <f>SUM(E80:E149)</f>
        <v>5760</v>
      </c>
    </row>
    <row r="152" spans="1:5" x14ac:dyDescent="0.35">
      <c r="A152" s="8" t="s">
        <v>30</v>
      </c>
      <c r="B152" s="13" t="s">
        <v>31</v>
      </c>
      <c r="C152" s="3"/>
      <c r="D152" s="3"/>
      <c r="E152" s="3"/>
    </row>
    <row r="153" spans="1:5" x14ac:dyDescent="0.35">
      <c r="A153" s="8" t="s">
        <v>32</v>
      </c>
      <c r="B153" s="13" t="s">
        <v>33</v>
      </c>
      <c r="C153" s="3"/>
      <c r="D153" s="3"/>
      <c r="E153" s="3"/>
    </row>
    <row r="154" spans="1:5" x14ac:dyDescent="0.35">
      <c r="A154" s="112" t="s">
        <v>34</v>
      </c>
      <c r="B154" s="113" t="s">
        <v>35</v>
      </c>
      <c r="C154" s="3"/>
      <c r="D154" s="3"/>
      <c r="E154" s="3"/>
    </row>
    <row r="155" spans="1:5" ht="28" x14ac:dyDescent="0.35">
      <c r="A155" s="8" t="s">
        <v>36</v>
      </c>
      <c r="B155" s="14" t="s">
        <v>484</v>
      </c>
      <c r="C155" s="14" t="s">
        <v>38</v>
      </c>
      <c r="D155" s="14" t="s">
        <v>39</v>
      </c>
      <c r="E155" s="14" t="s">
        <v>40</v>
      </c>
    </row>
    <row r="157" spans="1:5" x14ac:dyDescent="0.35">
      <c r="E157" s="350" t="s">
        <v>90</v>
      </c>
    </row>
    <row r="159" spans="1:5" x14ac:dyDescent="0.35">
      <c r="A159" s="28" t="s">
        <v>10</v>
      </c>
      <c r="B159" s="28" t="s">
        <v>11</v>
      </c>
      <c r="C159" s="28" t="s">
        <v>12</v>
      </c>
      <c r="D159" s="28" t="s">
        <v>1070</v>
      </c>
      <c r="E159" s="28" t="s">
        <v>14</v>
      </c>
    </row>
    <row r="160" spans="1:5" x14ac:dyDescent="0.35">
      <c r="A160" s="197" t="s">
        <v>1607</v>
      </c>
      <c r="B160" s="353" t="s">
        <v>1608</v>
      </c>
      <c r="C160" s="354">
        <v>6</v>
      </c>
      <c r="D160" s="354">
        <v>1</v>
      </c>
      <c r="E160" s="26">
        <v>36</v>
      </c>
    </row>
    <row r="161" spans="1:5" x14ac:dyDescent="0.35">
      <c r="A161" s="197" t="s">
        <v>1607</v>
      </c>
      <c r="B161" s="353" t="s">
        <v>1609</v>
      </c>
      <c r="C161" s="354">
        <v>14</v>
      </c>
      <c r="D161" s="354">
        <v>3</v>
      </c>
      <c r="E161" s="26">
        <v>108</v>
      </c>
    </row>
    <row r="162" spans="1:5" x14ac:dyDescent="0.35">
      <c r="A162" s="197" t="s">
        <v>1607</v>
      </c>
      <c r="B162" s="353" t="s">
        <v>1608</v>
      </c>
      <c r="C162" s="354">
        <v>7</v>
      </c>
      <c r="D162" s="354">
        <v>3</v>
      </c>
      <c r="E162" s="26">
        <v>108</v>
      </c>
    </row>
    <row r="163" spans="1:5" x14ac:dyDescent="0.35">
      <c r="A163" s="197" t="s">
        <v>1607</v>
      </c>
      <c r="B163" s="353" t="s">
        <v>1608</v>
      </c>
      <c r="C163" s="354">
        <v>9</v>
      </c>
      <c r="D163" s="354">
        <v>2</v>
      </c>
      <c r="E163" s="26">
        <v>72</v>
      </c>
    </row>
    <row r="164" spans="1:5" x14ac:dyDescent="0.35">
      <c r="A164" s="197" t="s">
        <v>1607</v>
      </c>
      <c r="B164" s="353" t="s">
        <v>1608</v>
      </c>
      <c r="C164" s="354">
        <v>12</v>
      </c>
      <c r="D164" s="354">
        <v>1</v>
      </c>
      <c r="E164" s="26">
        <v>36</v>
      </c>
    </row>
    <row r="165" spans="1:5" x14ac:dyDescent="0.35">
      <c r="A165" s="197" t="s">
        <v>1607</v>
      </c>
      <c r="B165" s="353" t="s">
        <v>1610</v>
      </c>
      <c r="C165" s="354" t="s">
        <v>1307</v>
      </c>
      <c r="D165" s="354">
        <v>2</v>
      </c>
      <c r="E165" s="26">
        <v>72</v>
      </c>
    </row>
    <row r="166" spans="1:5" x14ac:dyDescent="0.35">
      <c r="A166" s="197" t="s">
        <v>1607</v>
      </c>
      <c r="B166" s="353" t="s">
        <v>1610</v>
      </c>
      <c r="C166" s="354">
        <v>8</v>
      </c>
      <c r="D166" s="354">
        <v>2</v>
      </c>
      <c r="E166" s="26">
        <v>72</v>
      </c>
    </row>
    <row r="167" spans="1:5" x14ac:dyDescent="0.35">
      <c r="A167" s="197" t="s">
        <v>1607</v>
      </c>
      <c r="B167" s="353" t="s">
        <v>1608</v>
      </c>
      <c r="C167" s="354" t="s">
        <v>806</v>
      </c>
      <c r="D167" s="354">
        <v>3</v>
      </c>
      <c r="E167" s="26">
        <v>108</v>
      </c>
    </row>
    <row r="168" spans="1:5" x14ac:dyDescent="0.35">
      <c r="A168" s="197" t="s">
        <v>1607</v>
      </c>
      <c r="B168" s="353" t="s">
        <v>1608</v>
      </c>
      <c r="C168" s="354" t="s">
        <v>1611</v>
      </c>
      <c r="D168" s="354">
        <v>2</v>
      </c>
      <c r="E168" s="26">
        <v>72</v>
      </c>
    </row>
    <row r="169" spans="1:5" x14ac:dyDescent="0.35">
      <c r="A169" s="197" t="s">
        <v>1607</v>
      </c>
      <c r="B169" s="353" t="s">
        <v>1610</v>
      </c>
      <c r="C169" s="354" t="s">
        <v>1612</v>
      </c>
      <c r="D169" s="354">
        <v>1</v>
      </c>
      <c r="E169" s="26">
        <v>36</v>
      </c>
    </row>
    <row r="170" spans="1:5" x14ac:dyDescent="0.35">
      <c r="A170" s="197" t="s">
        <v>1607</v>
      </c>
      <c r="B170" s="353" t="s">
        <v>1613</v>
      </c>
      <c r="C170" s="354">
        <v>37</v>
      </c>
      <c r="D170" s="354">
        <v>1</v>
      </c>
      <c r="E170" s="26">
        <v>36</v>
      </c>
    </row>
    <row r="171" spans="1:5" x14ac:dyDescent="0.35">
      <c r="A171" s="197" t="s">
        <v>1607</v>
      </c>
      <c r="B171" s="353" t="s">
        <v>1614</v>
      </c>
      <c r="C171" s="354" t="s">
        <v>1615</v>
      </c>
      <c r="D171" s="354">
        <v>1</v>
      </c>
      <c r="E171" s="26">
        <v>36</v>
      </c>
    </row>
    <row r="172" spans="1:5" x14ac:dyDescent="0.35">
      <c r="A172" s="197" t="s">
        <v>1607</v>
      </c>
      <c r="B172" s="353" t="s">
        <v>1616</v>
      </c>
      <c r="C172" s="354" t="s">
        <v>1617</v>
      </c>
      <c r="D172" s="354">
        <v>2</v>
      </c>
      <c r="E172" s="26">
        <v>72</v>
      </c>
    </row>
    <row r="173" spans="1:5" x14ac:dyDescent="0.35">
      <c r="A173" s="197" t="s">
        <v>1607</v>
      </c>
      <c r="B173" s="353" t="s">
        <v>1618</v>
      </c>
      <c r="C173" s="354" t="s">
        <v>509</v>
      </c>
      <c r="D173" s="354">
        <v>4</v>
      </c>
      <c r="E173" s="26">
        <v>144</v>
      </c>
    </row>
    <row r="174" spans="1:5" x14ac:dyDescent="0.35">
      <c r="A174" s="197" t="s">
        <v>1607</v>
      </c>
      <c r="B174" s="353" t="s">
        <v>1618</v>
      </c>
      <c r="C174" s="354" t="s">
        <v>474</v>
      </c>
      <c r="D174" s="354">
        <v>1</v>
      </c>
      <c r="E174" s="26">
        <v>36</v>
      </c>
    </row>
    <row r="175" spans="1:5" x14ac:dyDescent="0.35">
      <c r="A175" s="197" t="s">
        <v>1607</v>
      </c>
      <c r="B175" s="353" t="s">
        <v>1619</v>
      </c>
      <c r="C175" s="354" t="s">
        <v>1620</v>
      </c>
      <c r="D175" s="354">
        <v>2</v>
      </c>
      <c r="E175" s="26">
        <v>72</v>
      </c>
    </row>
    <row r="176" spans="1:5" x14ac:dyDescent="0.35">
      <c r="A176" s="197" t="s">
        <v>1607</v>
      </c>
      <c r="B176" s="353" t="s">
        <v>1619</v>
      </c>
      <c r="C176" s="354" t="s">
        <v>1621</v>
      </c>
      <c r="D176" s="354">
        <v>1</v>
      </c>
      <c r="E176" s="26">
        <v>36</v>
      </c>
    </row>
    <row r="177" spans="1:5" x14ac:dyDescent="0.35">
      <c r="A177" s="197" t="s">
        <v>1607</v>
      </c>
      <c r="B177" s="353" t="s">
        <v>1619</v>
      </c>
      <c r="C177" s="354" t="s">
        <v>474</v>
      </c>
      <c r="D177" s="354">
        <v>1</v>
      </c>
      <c r="E177" s="26">
        <v>36</v>
      </c>
    </row>
    <row r="178" spans="1:5" x14ac:dyDescent="0.35">
      <c r="A178" s="197" t="s">
        <v>1607</v>
      </c>
      <c r="B178" s="353" t="s">
        <v>1622</v>
      </c>
      <c r="C178" s="354">
        <v>5</v>
      </c>
      <c r="D178" s="354">
        <v>1</v>
      </c>
      <c r="E178" s="26">
        <v>36</v>
      </c>
    </row>
    <row r="179" spans="1:5" x14ac:dyDescent="0.35">
      <c r="A179" s="197" t="s">
        <v>1607</v>
      </c>
      <c r="B179" s="353" t="s">
        <v>1622</v>
      </c>
      <c r="C179" s="355" t="s">
        <v>1623</v>
      </c>
      <c r="D179" s="354">
        <v>1</v>
      </c>
      <c r="E179" s="26">
        <v>36</v>
      </c>
    </row>
    <row r="180" spans="1:5" x14ac:dyDescent="0.35">
      <c r="A180" s="197" t="s">
        <v>1607</v>
      </c>
      <c r="B180" s="353" t="s">
        <v>1622</v>
      </c>
      <c r="C180" s="354">
        <v>33</v>
      </c>
      <c r="D180" s="354">
        <v>2</v>
      </c>
      <c r="E180" s="26">
        <v>72</v>
      </c>
    </row>
    <row r="181" spans="1:5" x14ac:dyDescent="0.35">
      <c r="A181" s="197" t="s">
        <v>1607</v>
      </c>
      <c r="B181" s="353" t="s">
        <v>1624</v>
      </c>
      <c r="C181" s="354">
        <v>19</v>
      </c>
      <c r="D181" s="354">
        <v>1</v>
      </c>
      <c r="E181" s="26">
        <v>36</v>
      </c>
    </row>
    <row r="182" spans="1:5" x14ac:dyDescent="0.35">
      <c r="A182" s="197" t="s">
        <v>1607</v>
      </c>
      <c r="B182" s="353" t="s">
        <v>1624</v>
      </c>
      <c r="C182" s="354">
        <v>15</v>
      </c>
      <c r="D182" s="354">
        <v>2</v>
      </c>
      <c r="E182" s="26">
        <v>72</v>
      </c>
    </row>
    <row r="183" spans="1:5" x14ac:dyDescent="0.35">
      <c r="A183" s="197" t="s">
        <v>1607</v>
      </c>
      <c r="B183" s="353" t="s">
        <v>1624</v>
      </c>
      <c r="C183" s="354" t="s">
        <v>1625</v>
      </c>
      <c r="D183" s="354">
        <v>1</v>
      </c>
      <c r="E183" s="26">
        <v>36</v>
      </c>
    </row>
    <row r="184" spans="1:5" x14ac:dyDescent="0.35">
      <c r="A184" s="197" t="s">
        <v>1607</v>
      </c>
      <c r="B184" s="353" t="s">
        <v>1626</v>
      </c>
      <c r="C184" s="354">
        <v>6</v>
      </c>
      <c r="D184" s="354">
        <v>2</v>
      </c>
      <c r="E184" s="26">
        <v>72</v>
      </c>
    </row>
    <row r="185" spans="1:5" x14ac:dyDescent="0.35">
      <c r="A185" s="197" t="s">
        <v>1607</v>
      </c>
      <c r="B185" s="353" t="s">
        <v>1627</v>
      </c>
      <c r="C185" s="354" t="s">
        <v>495</v>
      </c>
      <c r="D185" s="354">
        <v>2</v>
      </c>
      <c r="E185" s="26">
        <v>72</v>
      </c>
    </row>
    <row r="186" spans="1:5" x14ac:dyDescent="0.35">
      <c r="A186" s="197" t="s">
        <v>1607</v>
      </c>
      <c r="B186" s="353" t="s">
        <v>1628</v>
      </c>
      <c r="C186" s="354">
        <v>12</v>
      </c>
      <c r="D186" s="354">
        <v>2</v>
      </c>
      <c r="E186" s="26">
        <v>72</v>
      </c>
    </row>
    <row r="187" spans="1:5" x14ac:dyDescent="0.35">
      <c r="A187" s="197" t="s">
        <v>1607</v>
      </c>
      <c r="B187" s="353" t="s">
        <v>1628</v>
      </c>
      <c r="C187" s="354">
        <v>23</v>
      </c>
      <c r="D187" s="354">
        <v>2</v>
      </c>
      <c r="E187" s="26">
        <v>72</v>
      </c>
    </row>
    <row r="188" spans="1:5" x14ac:dyDescent="0.35">
      <c r="A188" s="197" t="s">
        <v>1607</v>
      </c>
      <c r="B188" s="353" t="s">
        <v>1629</v>
      </c>
      <c r="C188" s="354" t="s">
        <v>471</v>
      </c>
      <c r="D188" s="354">
        <v>1</v>
      </c>
      <c r="E188" s="26">
        <v>36</v>
      </c>
    </row>
    <row r="189" spans="1:5" x14ac:dyDescent="0.35">
      <c r="A189" s="197" t="s">
        <v>1607</v>
      </c>
      <c r="B189" s="353" t="s">
        <v>1630</v>
      </c>
      <c r="C189" s="354">
        <v>3</v>
      </c>
      <c r="D189" s="354">
        <v>1</v>
      </c>
      <c r="E189" s="26">
        <v>36</v>
      </c>
    </row>
    <row r="190" spans="1:5" x14ac:dyDescent="0.35">
      <c r="A190" s="197" t="s">
        <v>1607</v>
      </c>
      <c r="B190" s="353" t="s">
        <v>1525</v>
      </c>
      <c r="C190" s="354">
        <v>32</v>
      </c>
      <c r="D190" s="354">
        <v>1</v>
      </c>
      <c r="E190" s="26">
        <v>36</v>
      </c>
    </row>
    <row r="191" spans="1:5" x14ac:dyDescent="0.35">
      <c r="A191" s="197" t="s">
        <v>1607</v>
      </c>
      <c r="B191" s="353" t="s">
        <v>1525</v>
      </c>
      <c r="C191" s="354">
        <v>57</v>
      </c>
      <c r="D191" s="354">
        <v>1</v>
      </c>
      <c r="E191" s="26">
        <v>36</v>
      </c>
    </row>
    <row r="192" spans="1:5" x14ac:dyDescent="0.35">
      <c r="A192" s="197" t="s">
        <v>1607</v>
      </c>
      <c r="B192" s="353" t="s">
        <v>1631</v>
      </c>
      <c r="C192" s="354" t="s">
        <v>1632</v>
      </c>
      <c r="D192" s="354">
        <v>1</v>
      </c>
      <c r="E192" s="26">
        <v>36</v>
      </c>
    </row>
    <row r="193" spans="1:5" x14ac:dyDescent="0.35">
      <c r="A193" s="197" t="s">
        <v>1607</v>
      </c>
      <c r="B193" s="353" t="s">
        <v>1633</v>
      </c>
      <c r="C193" s="354" t="s">
        <v>1634</v>
      </c>
      <c r="D193" s="354">
        <v>1</v>
      </c>
      <c r="E193" s="26">
        <v>36</v>
      </c>
    </row>
    <row r="194" spans="1:5" x14ac:dyDescent="0.35">
      <c r="A194" s="197" t="s">
        <v>1607</v>
      </c>
      <c r="B194" s="353" t="s">
        <v>1635</v>
      </c>
      <c r="C194" s="354">
        <v>7</v>
      </c>
      <c r="D194" s="354">
        <v>0</v>
      </c>
      <c r="E194" s="26">
        <v>0</v>
      </c>
    </row>
    <row r="195" spans="1:5" x14ac:dyDescent="0.35">
      <c r="A195" s="197" t="s">
        <v>1607</v>
      </c>
      <c r="B195" s="353" t="s">
        <v>1636</v>
      </c>
      <c r="C195" s="354" t="s">
        <v>1637</v>
      </c>
      <c r="D195" s="354">
        <v>3</v>
      </c>
      <c r="E195" s="26">
        <v>108</v>
      </c>
    </row>
    <row r="196" spans="1:5" x14ac:dyDescent="0.35">
      <c r="A196" s="197" t="s">
        <v>1607</v>
      </c>
      <c r="B196" s="353" t="s">
        <v>1636</v>
      </c>
      <c r="C196" s="354" t="s">
        <v>1093</v>
      </c>
      <c r="D196" s="354">
        <v>3</v>
      </c>
      <c r="E196" s="26">
        <v>108</v>
      </c>
    </row>
    <row r="197" spans="1:5" x14ac:dyDescent="0.35">
      <c r="A197" s="197" t="s">
        <v>1607</v>
      </c>
      <c r="B197" s="353" t="s">
        <v>1636</v>
      </c>
      <c r="C197" s="354" t="s">
        <v>1638</v>
      </c>
      <c r="D197" s="354">
        <v>3</v>
      </c>
      <c r="E197" s="26">
        <v>108</v>
      </c>
    </row>
    <row r="198" spans="1:5" x14ac:dyDescent="0.35">
      <c r="A198" s="197" t="s">
        <v>1607</v>
      </c>
      <c r="B198" s="353" t="s">
        <v>1636</v>
      </c>
      <c r="C198" s="354" t="s">
        <v>474</v>
      </c>
      <c r="D198" s="354">
        <v>1</v>
      </c>
      <c r="E198" s="26">
        <v>36</v>
      </c>
    </row>
    <row r="199" spans="1:5" x14ac:dyDescent="0.35">
      <c r="A199" s="197" t="s">
        <v>1607</v>
      </c>
      <c r="B199" s="353" t="s">
        <v>1639</v>
      </c>
      <c r="C199" s="354">
        <v>9</v>
      </c>
      <c r="D199" s="354">
        <v>2</v>
      </c>
      <c r="E199" s="26">
        <v>72</v>
      </c>
    </row>
    <row r="200" spans="1:5" x14ac:dyDescent="0.35">
      <c r="A200" s="197" t="s">
        <v>1607</v>
      </c>
      <c r="B200" s="353" t="s">
        <v>1640</v>
      </c>
      <c r="C200" s="354" t="s">
        <v>580</v>
      </c>
      <c r="D200" s="354">
        <v>1</v>
      </c>
      <c r="E200" s="26">
        <v>36</v>
      </c>
    </row>
    <row r="201" spans="1:5" x14ac:dyDescent="0.35">
      <c r="A201" s="197" t="s">
        <v>1607</v>
      </c>
      <c r="B201" s="353" t="s">
        <v>1641</v>
      </c>
      <c r="C201" s="354" t="s">
        <v>477</v>
      </c>
      <c r="D201" s="354">
        <v>1</v>
      </c>
      <c r="E201" s="26">
        <v>36</v>
      </c>
    </row>
    <row r="202" spans="1:5" x14ac:dyDescent="0.35">
      <c r="A202" s="197" t="s">
        <v>1607</v>
      </c>
      <c r="B202" s="353" t="s">
        <v>1641</v>
      </c>
      <c r="C202" s="354">
        <v>42</v>
      </c>
      <c r="D202" s="354">
        <v>1</v>
      </c>
      <c r="E202" s="26">
        <v>36</v>
      </c>
    </row>
    <row r="203" spans="1:5" x14ac:dyDescent="0.35">
      <c r="A203" s="197" t="s">
        <v>1607</v>
      </c>
      <c r="B203" s="353" t="s">
        <v>1547</v>
      </c>
      <c r="C203" s="354">
        <v>184</v>
      </c>
      <c r="D203" s="354">
        <v>0</v>
      </c>
      <c r="E203" s="26">
        <v>0</v>
      </c>
    </row>
    <row r="204" spans="1:5" x14ac:dyDescent="0.35">
      <c r="A204" s="197" t="s">
        <v>1607</v>
      </c>
      <c r="B204" s="353" t="s">
        <v>1642</v>
      </c>
      <c r="C204" s="354">
        <v>56</v>
      </c>
      <c r="D204" s="354">
        <v>4</v>
      </c>
      <c r="E204" s="26">
        <v>144</v>
      </c>
    </row>
    <row r="205" spans="1:5" x14ac:dyDescent="0.35">
      <c r="A205" s="197" t="s">
        <v>1607</v>
      </c>
      <c r="B205" s="353" t="s">
        <v>1643</v>
      </c>
      <c r="C205" s="354">
        <v>1</v>
      </c>
      <c r="D205" s="354">
        <v>0</v>
      </c>
      <c r="E205" s="26">
        <v>0</v>
      </c>
    </row>
    <row r="206" spans="1:5" x14ac:dyDescent="0.35">
      <c r="A206" s="197" t="s">
        <v>1607</v>
      </c>
      <c r="B206" s="353" t="s">
        <v>1644</v>
      </c>
      <c r="C206" s="354" t="s">
        <v>778</v>
      </c>
      <c r="D206" s="354">
        <v>1</v>
      </c>
      <c r="E206" s="26">
        <v>36</v>
      </c>
    </row>
    <row r="207" spans="1:5" x14ac:dyDescent="0.35">
      <c r="A207" s="197" t="s">
        <v>1607</v>
      </c>
      <c r="B207" s="353" t="s">
        <v>1645</v>
      </c>
      <c r="C207" s="354" t="s">
        <v>252</v>
      </c>
      <c r="D207" s="354">
        <v>1</v>
      </c>
      <c r="E207" s="26">
        <v>36</v>
      </c>
    </row>
    <row r="208" spans="1:5" x14ac:dyDescent="0.35">
      <c r="A208" s="197" t="s">
        <v>1607</v>
      </c>
      <c r="B208" s="353" t="s">
        <v>1646</v>
      </c>
      <c r="C208" s="354">
        <v>7</v>
      </c>
      <c r="D208" s="354">
        <v>2</v>
      </c>
      <c r="E208" s="26">
        <v>72</v>
      </c>
    </row>
    <row r="209" spans="1:5" x14ac:dyDescent="0.35">
      <c r="A209" s="197" t="s">
        <v>1607</v>
      </c>
      <c r="B209" s="353" t="s">
        <v>1646</v>
      </c>
      <c r="C209" s="354" t="s">
        <v>1094</v>
      </c>
      <c r="D209" s="354">
        <v>1</v>
      </c>
      <c r="E209" s="26">
        <v>36</v>
      </c>
    </row>
    <row r="210" spans="1:5" x14ac:dyDescent="0.35">
      <c r="A210" s="197" t="s">
        <v>1607</v>
      </c>
      <c r="B210" s="353" t="s">
        <v>1646</v>
      </c>
      <c r="C210" s="354" t="s">
        <v>498</v>
      </c>
      <c r="D210" s="354">
        <v>1</v>
      </c>
      <c r="E210" s="26">
        <v>36</v>
      </c>
    </row>
    <row r="211" spans="1:5" x14ac:dyDescent="0.35">
      <c r="A211" s="197" t="s">
        <v>1607</v>
      </c>
      <c r="B211" s="353" t="s">
        <v>1646</v>
      </c>
      <c r="C211" s="354" t="s">
        <v>517</v>
      </c>
      <c r="D211" s="354">
        <v>1</v>
      </c>
      <c r="E211" s="26">
        <v>36</v>
      </c>
    </row>
    <row r="212" spans="1:5" x14ac:dyDescent="0.35">
      <c r="A212" s="197" t="s">
        <v>1607</v>
      </c>
      <c r="B212" s="353" t="s">
        <v>1646</v>
      </c>
      <c r="C212" s="354" t="s">
        <v>1647</v>
      </c>
      <c r="D212" s="354">
        <v>1</v>
      </c>
      <c r="E212" s="26">
        <v>36</v>
      </c>
    </row>
    <row r="213" spans="1:5" x14ac:dyDescent="0.35">
      <c r="A213" s="197" t="s">
        <v>1607</v>
      </c>
      <c r="B213" s="353" t="s">
        <v>1646</v>
      </c>
      <c r="C213" s="354">
        <v>3</v>
      </c>
      <c r="D213" s="354">
        <v>1</v>
      </c>
      <c r="E213" s="26">
        <v>36</v>
      </c>
    </row>
    <row r="214" spans="1:5" x14ac:dyDescent="0.35">
      <c r="A214" s="197" t="s">
        <v>1607</v>
      </c>
      <c r="B214" s="353" t="s">
        <v>1648</v>
      </c>
      <c r="C214" s="354">
        <v>25</v>
      </c>
      <c r="D214" s="354">
        <v>2</v>
      </c>
      <c r="E214" s="26">
        <v>72</v>
      </c>
    </row>
    <row r="215" spans="1:5" x14ac:dyDescent="0.35">
      <c r="A215" s="197" t="s">
        <v>1607</v>
      </c>
      <c r="B215" s="353" t="s">
        <v>1646</v>
      </c>
      <c r="C215" s="354" t="s">
        <v>1649</v>
      </c>
      <c r="D215" s="354">
        <v>2</v>
      </c>
      <c r="E215" s="26">
        <v>72</v>
      </c>
    </row>
    <row r="216" spans="1:5" x14ac:dyDescent="0.35">
      <c r="A216" s="197" t="s">
        <v>1607</v>
      </c>
      <c r="B216" s="353" t="s">
        <v>1650</v>
      </c>
      <c r="C216" s="354">
        <v>6</v>
      </c>
      <c r="D216" s="354">
        <v>2</v>
      </c>
      <c r="E216" s="26">
        <v>72</v>
      </c>
    </row>
    <row r="217" spans="1:5" x14ac:dyDescent="0.35">
      <c r="A217" s="197" t="s">
        <v>1607</v>
      </c>
      <c r="B217" s="353" t="s">
        <v>1651</v>
      </c>
      <c r="C217" s="354" t="s">
        <v>1652</v>
      </c>
      <c r="D217" s="354">
        <v>3</v>
      </c>
      <c r="E217" s="26">
        <v>108</v>
      </c>
    </row>
    <row r="218" spans="1:5" x14ac:dyDescent="0.35">
      <c r="A218" s="197" t="s">
        <v>1607</v>
      </c>
      <c r="B218" s="353" t="s">
        <v>1651</v>
      </c>
      <c r="C218" s="354" t="s">
        <v>487</v>
      </c>
      <c r="D218" s="354">
        <v>0</v>
      </c>
      <c r="E218" s="26">
        <v>0</v>
      </c>
    </row>
    <row r="219" spans="1:5" x14ac:dyDescent="0.35">
      <c r="A219" s="197" t="s">
        <v>1607</v>
      </c>
      <c r="B219" s="353" t="s">
        <v>1559</v>
      </c>
      <c r="C219" s="354" t="s">
        <v>515</v>
      </c>
      <c r="D219" s="354">
        <v>3</v>
      </c>
      <c r="E219" s="26">
        <v>108</v>
      </c>
    </row>
    <row r="220" spans="1:5" x14ac:dyDescent="0.35">
      <c r="A220" s="197" t="s">
        <v>1607</v>
      </c>
      <c r="B220" s="353" t="s">
        <v>1559</v>
      </c>
      <c r="C220" s="354" t="s">
        <v>955</v>
      </c>
      <c r="D220" s="354">
        <v>3</v>
      </c>
      <c r="E220" s="26">
        <v>108</v>
      </c>
    </row>
    <row r="221" spans="1:5" x14ac:dyDescent="0.35">
      <c r="A221" s="197" t="s">
        <v>1607</v>
      </c>
      <c r="B221" s="353" t="s">
        <v>1559</v>
      </c>
      <c r="C221" s="354" t="s">
        <v>1653</v>
      </c>
      <c r="D221" s="354">
        <v>1</v>
      </c>
      <c r="E221" s="26">
        <v>36</v>
      </c>
    </row>
    <row r="222" spans="1:5" x14ac:dyDescent="0.35">
      <c r="A222" s="197" t="s">
        <v>1607</v>
      </c>
      <c r="B222" s="353" t="s">
        <v>1559</v>
      </c>
      <c r="C222" s="354" t="s">
        <v>1654</v>
      </c>
      <c r="D222" s="354">
        <v>1</v>
      </c>
      <c r="E222" s="26">
        <v>36</v>
      </c>
    </row>
    <row r="223" spans="1:5" x14ac:dyDescent="0.35">
      <c r="A223" s="26"/>
      <c r="B223" s="356"/>
      <c r="C223" s="347"/>
      <c r="D223" s="357">
        <v>0</v>
      </c>
      <c r="E223" s="357">
        <v>3600</v>
      </c>
    </row>
    <row r="225" spans="1:5" x14ac:dyDescent="0.35">
      <c r="A225" s="8" t="s">
        <v>30</v>
      </c>
      <c r="B225" s="13" t="s">
        <v>31</v>
      </c>
      <c r="C225" s="3"/>
      <c r="D225" s="3"/>
      <c r="E225" s="3"/>
    </row>
    <row r="226" spans="1:5" x14ac:dyDescent="0.35">
      <c r="A226" s="8" t="s">
        <v>32</v>
      </c>
      <c r="B226" s="13" t="s">
        <v>33</v>
      </c>
      <c r="C226" s="3"/>
      <c r="D226" s="3"/>
      <c r="E226" s="3"/>
    </row>
    <row r="227" spans="1:5" x14ac:dyDescent="0.35">
      <c r="A227" s="112" t="s">
        <v>34</v>
      </c>
      <c r="B227" s="113" t="s">
        <v>35</v>
      </c>
      <c r="C227" s="3"/>
      <c r="D227" s="3"/>
      <c r="E227" s="3"/>
    </row>
    <row r="228" spans="1:5" ht="28" x14ac:dyDescent="0.35">
      <c r="A228" s="8" t="s">
        <v>36</v>
      </c>
      <c r="B228" s="14" t="s">
        <v>484</v>
      </c>
      <c r="C228" s="14" t="s">
        <v>38</v>
      </c>
      <c r="D228" s="14" t="s">
        <v>39</v>
      </c>
      <c r="E228" s="14" t="s">
        <v>40</v>
      </c>
    </row>
    <row r="230" spans="1:5" x14ac:dyDescent="0.35">
      <c r="E230" s="350" t="s">
        <v>90</v>
      </c>
    </row>
    <row r="232" spans="1:5" x14ac:dyDescent="0.35">
      <c r="A232" s="28" t="s">
        <v>92</v>
      </c>
      <c r="B232" s="28" t="s">
        <v>11</v>
      </c>
      <c r="C232" s="28" t="s">
        <v>12</v>
      </c>
      <c r="D232" s="28" t="s">
        <v>1070</v>
      </c>
      <c r="E232" s="28" t="s">
        <v>14</v>
      </c>
    </row>
    <row r="233" spans="1:5" x14ac:dyDescent="0.35">
      <c r="A233" s="358" t="s">
        <v>1507</v>
      </c>
      <c r="B233" s="273" t="s">
        <v>1655</v>
      </c>
      <c r="C233" s="10" t="s">
        <v>1656</v>
      </c>
      <c r="D233" s="10">
        <v>1</v>
      </c>
      <c r="E233" s="10">
        <v>95</v>
      </c>
    </row>
    <row r="234" spans="1:5" x14ac:dyDescent="0.35">
      <c r="A234" s="358" t="s">
        <v>1507</v>
      </c>
      <c r="B234" s="273" t="s">
        <v>1657</v>
      </c>
      <c r="C234" s="10" t="s">
        <v>1658</v>
      </c>
      <c r="D234" s="10">
        <v>7</v>
      </c>
      <c r="E234" s="10">
        <v>316</v>
      </c>
    </row>
    <row r="235" spans="1:5" x14ac:dyDescent="0.35">
      <c r="A235" s="358" t="s">
        <v>1507</v>
      </c>
      <c r="B235" s="273" t="s">
        <v>1657</v>
      </c>
      <c r="C235" s="10" t="s">
        <v>846</v>
      </c>
      <c r="D235" s="10">
        <v>7</v>
      </c>
      <c r="E235" s="10">
        <v>302</v>
      </c>
    </row>
    <row r="236" spans="1:5" x14ac:dyDescent="0.35">
      <c r="A236" s="358" t="s">
        <v>1507</v>
      </c>
      <c r="B236" s="273" t="s">
        <v>1657</v>
      </c>
      <c r="C236" s="10" t="s">
        <v>845</v>
      </c>
      <c r="D236" s="10">
        <v>7</v>
      </c>
      <c r="E236" s="10">
        <v>320</v>
      </c>
    </row>
    <row r="237" spans="1:5" x14ac:dyDescent="0.35">
      <c r="A237" s="358" t="s">
        <v>1507</v>
      </c>
      <c r="B237" s="273" t="s">
        <v>1657</v>
      </c>
      <c r="C237" s="10" t="s">
        <v>840</v>
      </c>
      <c r="D237" s="10">
        <v>3</v>
      </c>
      <c r="E237" s="10">
        <v>116</v>
      </c>
    </row>
    <row r="238" spans="1:5" x14ac:dyDescent="0.35">
      <c r="A238" s="358" t="s">
        <v>1507</v>
      </c>
      <c r="B238" s="273" t="s">
        <v>1657</v>
      </c>
      <c r="C238" s="10" t="s">
        <v>841</v>
      </c>
      <c r="D238" s="26">
        <v>7</v>
      </c>
      <c r="E238" s="26">
        <v>308</v>
      </c>
    </row>
    <row r="239" spans="1:5" x14ac:dyDescent="0.35">
      <c r="A239" s="34"/>
      <c r="B239" s="276"/>
      <c r="C239" s="34"/>
      <c r="D239" s="42">
        <f>SUM(D233:D238)</f>
        <v>32</v>
      </c>
      <c r="E239" s="42">
        <f>SUM(E233:E238)</f>
        <v>1457</v>
      </c>
    </row>
    <row r="241" spans="1:5" x14ac:dyDescent="0.35">
      <c r="A241" s="7" t="s">
        <v>30</v>
      </c>
      <c r="B241" s="27" t="s">
        <v>134</v>
      </c>
      <c r="C241" s="196"/>
      <c r="D241" s="196"/>
      <c r="E241" s="196"/>
    </row>
    <row r="242" spans="1:5" x14ac:dyDescent="0.35">
      <c r="A242" s="7" t="s">
        <v>32</v>
      </c>
      <c r="B242" s="27" t="s">
        <v>33</v>
      </c>
      <c r="C242" s="196"/>
      <c r="D242" s="196"/>
      <c r="E242" s="196"/>
    </row>
    <row r="243" spans="1:5" x14ac:dyDescent="0.35">
      <c r="A243" s="9" t="s">
        <v>34</v>
      </c>
      <c r="B243" s="30" t="s">
        <v>35</v>
      </c>
      <c r="C243" s="196"/>
      <c r="D243" s="196"/>
      <c r="E243" s="196"/>
    </row>
    <row r="244" spans="1:5" ht="28" x14ac:dyDescent="0.35">
      <c r="A244" s="8" t="s">
        <v>36</v>
      </c>
      <c r="B244" s="14" t="s">
        <v>126</v>
      </c>
      <c r="C244" s="14" t="s">
        <v>127</v>
      </c>
      <c r="D244" s="139" t="s">
        <v>128</v>
      </c>
      <c r="E244" s="22" t="s">
        <v>350</v>
      </c>
    </row>
    <row r="246" spans="1:5" x14ac:dyDescent="0.35">
      <c r="E246" s="350" t="s">
        <v>90</v>
      </c>
    </row>
    <row r="248" spans="1:5" x14ac:dyDescent="0.35">
      <c r="A248" s="28" t="s">
        <v>92</v>
      </c>
      <c r="B248" s="28" t="s">
        <v>11</v>
      </c>
      <c r="C248" s="28" t="s">
        <v>12</v>
      </c>
      <c r="D248" s="28" t="s">
        <v>1070</v>
      </c>
      <c r="E248" s="28" t="s">
        <v>14</v>
      </c>
    </row>
    <row r="249" spans="1:5" x14ac:dyDescent="0.35">
      <c r="A249" s="358" t="s">
        <v>1508</v>
      </c>
      <c r="B249" s="273" t="s">
        <v>1657</v>
      </c>
      <c r="C249" s="10" t="s">
        <v>1361</v>
      </c>
      <c r="D249" s="10">
        <v>7</v>
      </c>
      <c r="E249" s="10">
        <v>287</v>
      </c>
    </row>
    <row r="250" spans="1:5" x14ac:dyDescent="0.35">
      <c r="A250" s="358" t="s">
        <v>1508</v>
      </c>
      <c r="B250" s="273" t="s">
        <v>1657</v>
      </c>
      <c r="C250" s="10" t="s">
        <v>1659</v>
      </c>
      <c r="D250" s="10">
        <v>6</v>
      </c>
      <c r="E250" s="10">
        <v>305</v>
      </c>
    </row>
    <row r="251" spans="1:5" x14ac:dyDescent="0.35">
      <c r="A251" s="358" t="s">
        <v>1508</v>
      </c>
      <c r="B251" s="273" t="s">
        <v>1657</v>
      </c>
      <c r="C251" s="10" t="s">
        <v>460</v>
      </c>
      <c r="D251" s="10">
        <v>12</v>
      </c>
      <c r="E251" s="10">
        <v>359</v>
      </c>
    </row>
    <row r="252" spans="1:5" x14ac:dyDescent="0.35">
      <c r="A252" s="358" t="s">
        <v>1508</v>
      </c>
      <c r="B252" s="273" t="s">
        <v>1657</v>
      </c>
      <c r="C252" s="10" t="s">
        <v>1353</v>
      </c>
      <c r="D252" s="10">
        <v>8</v>
      </c>
      <c r="E252" s="10">
        <v>361</v>
      </c>
    </row>
    <row r="253" spans="1:5" x14ac:dyDescent="0.35">
      <c r="A253" s="358" t="s">
        <v>1508</v>
      </c>
      <c r="B253" s="273" t="s">
        <v>1657</v>
      </c>
      <c r="C253" s="10" t="s">
        <v>377</v>
      </c>
      <c r="D253" s="10">
        <v>7</v>
      </c>
      <c r="E253" s="10">
        <v>287</v>
      </c>
    </row>
    <row r="254" spans="1:5" x14ac:dyDescent="0.35">
      <c r="A254" s="358" t="s">
        <v>1508</v>
      </c>
      <c r="B254" s="273" t="s">
        <v>1657</v>
      </c>
      <c r="C254" s="10" t="s">
        <v>354</v>
      </c>
      <c r="D254" s="26">
        <v>7</v>
      </c>
      <c r="E254" s="26">
        <v>268</v>
      </c>
    </row>
    <row r="255" spans="1:5" x14ac:dyDescent="0.35">
      <c r="A255" s="34"/>
      <c r="B255" s="276"/>
      <c r="C255" s="34"/>
      <c r="D255" s="42">
        <f>SUM(D249:D254)</f>
        <v>47</v>
      </c>
      <c r="E255" s="42">
        <f>SUM(E249:E254)</f>
        <v>1867</v>
      </c>
    </row>
    <row r="257" spans="1:5" x14ac:dyDescent="0.35">
      <c r="A257" s="7" t="s">
        <v>30</v>
      </c>
      <c r="B257" s="27" t="s">
        <v>134</v>
      </c>
      <c r="C257" s="196"/>
      <c r="D257" s="196"/>
      <c r="E257" s="196"/>
    </row>
    <row r="258" spans="1:5" x14ac:dyDescent="0.35">
      <c r="A258" s="7" t="s">
        <v>32</v>
      </c>
      <c r="B258" s="27" t="s">
        <v>33</v>
      </c>
      <c r="C258" s="196"/>
      <c r="D258" s="196"/>
      <c r="E258" s="196"/>
    </row>
    <row r="259" spans="1:5" x14ac:dyDescent="0.35">
      <c r="A259" s="9" t="s">
        <v>34</v>
      </c>
      <c r="B259" s="30" t="s">
        <v>35</v>
      </c>
      <c r="C259" s="196"/>
      <c r="D259" s="196"/>
      <c r="E259" s="196"/>
    </row>
    <row r="260" spans="1:5" ht="28" x14ac:dyDescent="0.35">
      <c r="A260" s="8" t="s">
        <v>36</v>
      </c>
      <c r="B260" s="14" t="s">
        <v>126</v>
      </c>
      <c r="C260" s="14" t="s">
        <v>127</v>
      </c>
      <c r="D260" s="139" t="s">
        <v>128</v>
      </c>
      <c r="E260" s="22" t="s">
        <v>350</v>
      </c>
    </row>
    <row r="262" spans="1:5" x14ac:dyDescent="0.35">
      <c r="E262" s="350" t="s">
        <v>90</v>
      </c>
    </row>
    <row r="264" spans="1:5" x14ac:dyDescent="0.35">
      <c r="A264" s="28" t="s">
        <v>92</v>
      </c>
      <c r="B264" s="28" t="s">
        <v>11</v>
      </c>
      <c r="C264" s="28" t="s">
        <v>12</v>
      </c>
      <c r="D264" s="28" t="s">
        <v>1070</v>
      </c>
      <c r="E264" s="28" t="s">
        <v>14</v>
      </c>
    </row>
    <row r="265" spans="1:5" x14ac:dyDescent="0.35">
      <c r="A265" s="358" t="s">
        <v>1509</v>
      </c>
      <c r="B265" s="273" t="s">
        <v>1660</v>
      </c>
      <c r="C265" s="10">
        <v>2</v>
      </c>
      <c r="D265" s="10">
        <v>21</v>
      </c>
      <c r="E265" s="10">
        <v>741</v>
      </c>
    </row>
    <row r="266" spans="1:5" x14ac:dyDescent="0.35">
      <c r="A266" s="34"/>
      <c r="B266" s="276"/>
      <c r="C266" s="34"/>
      <c r="D266" s="42">
        <f>SUM(D265:D265)</f>
        <v>21</v>
      </c>
      <c r="E266" s="42">
        <f>E265</f>
        <v>741</v>
      </c>
    </row>
    <row r="268" spans="1:5" x14ac:dyDescent="0.35">
      <c r="A268" s="7" t="s">
        <v>30</v>
      </c>
      <c r="B268" s="27" t="s">
        <v>134</v>
      </c>
      <c r="C268" s="196"/>
      <c r="D268" s="196"/>
      <c r="E268" s="196"/>
    </row>
    <row r="269" spans="1:5" x14ac:dyDescent="0.35">
      <c r="A269" s="7" t="s">
        <v>32</v>
      </c>
      <c r="B269" s="27" t="s">
        <v>33</v>
      </c>
      <c r="C269" s="196"/>
      <c r="D269" s="196"/>
      <c r="E269" s="196"/>
    </row>
    <row r="270" spans="1:5" x14ac:dyDescent="0.35">
      <c r="A270" s="9" t="s">
        <v>34</v>
      </c>
      <c r="B270" s="30" t="s">
        <v>35</v>
      </c>
      <c r="C270" s="196"/>
      <c r="D270" s="196"/>
      <c r="E270" s="196"/>
    </row>
    <row r="271" spans="1:5" ht="28" x14ac:dyDescent="0.35">
      <c r="A271" s="8" t="s">
        <v>36</v>
      </c>
      <c r="B271" s="14" t="s">
        <v>126</v>
      </c>
      <c r="C271" s="14" t="s">
        <v>127</v>
      </c>
      <c r="D271" s="139" t="s">
        <v>128</v>
      </c>
      <c r="E271" s="22" t="s">
        <v>350</v>
      </c>
    </row>
    <row r="273" spans="1:5" x14ac:dyDescent="0.35">
      <c r="E273" s="350" t="s">
        <v>90</v>
      </c>
    </row>
    <row r="275" spans="1:5" x14ac:dyDescent="0.35">
      <c r="A275" s="28" t="s">
        <v>164</v>
      </c>
      <c r="B275" s="28" t="s">
        <v>11</v>
      </c>
      <c r="C275" s="28" t="s">
        <v>12</v>
      </c>
      <c r="D275" s="36" t="s">
        <v>230</v>
      </c>
      <c r="E275" s="28" t="s">
        <v>14</v>
      </c>
    </row>
    <row r="276" spans="1:5" x14ac:dyDescent="0.35">
      <c r="A276" s="55" t="s">
        <v>1510</v>
      </c>
      <c r="B276" s="55" t="s">
        <v>1661</v>
      </c>
      <c r="C276" s="55">
        <v>5</v>
      </c>
      <c r="D276" s="55">
        <v>3</v>
      </c>
      <c r="E276" s="55">
        <v>71</v>
      </c>
    </row>
    <row r="277" spans="1:5" x14ac:dyDescent="0.35">
      <c r="A277" s="2"/>
      <c r="B277" s="2"/>
      <c r="C277" s="2"/>
      <c r="D277" s="2"/>
      <c r="E277" s="2"/>
    </row>
    <row r="278" spans="1:5" x14ac:dyDescent="0.35">
      <c r="A278" s="7" t="s">
        <v>30</v>
      </c>
      <c r="B278" s="27" t="s">
        <v>1968</v>
      </c>
      <c r="C278" s="2"/>
      <c r="D278" s="2"/>
      <c r="E278" s="2"/>
    </row>
    <row r="279" spans="1:5" x14ac:dyDescent="0.35">
      <c r="A279" s="7" t="s">
        <v>32</v>
      </c>
      <c r="B279" s="27" t="s">
        <v>33</v>
      </c>
      <c r="C279" s="2"/>
      <c r="D279" s="2"/>
      <c r="E279" s="2"/>
    </row>
    <row r="280" spans="1:5" x14ac:dyDescent="0.35">
      <c r="A280" s="9" t="s">
        <v>34</v>
      </c>
      <c r="B280" s="30" t="s">
        <v>35</v>
      </c>
      <c r="C280" s="2"/>
      <c r="D280" s="2"/>
      <c r="E280" s="2"/>
    </row>
    <row r="281" spans="1:5" x14ac:dyDescent="0.35">
      <c r="A281" s="8" t="s">
        <v>36</v>
      </c>
      <c r="B281" s="14" t="s">
        <v>105</v>
      </c>
      <c r="C281" s="22"/>
      <c r="D281" s="22"/>
      <c r="E281" s="22"/>
    </row>
    <row r="283" spans="1:5" x14ac:dyDescent="0.35">
      <c r="E283" s="350" t="s">
        <v>90</v>
      </c>
    </row>
    <row r="286" spans="1:5" x14ac:dyDescent="0.35">
      <c r="A286" s="28" t="s">
        <v>164</v>
      </c>
      <c r="B286" s="28" t="s">
        <v>11</v>
      </c>
      <c r="C286" s="28" t="s">
        <v>12</v>
      </c>
      <c r="D286" s="36" t="s">
        <v>230</v>
      </c>
      <c r="E286" s="28" t="s">
        <v>14</v>
      </c>
    </row>
    <row r="287" spans="1:5" x14ac:dyDescent="0.35">
      <c r="A287" s="55" t="s">
        <v>1511</v>
      </c>
      <c r="B287" s="55" t="s">
        <v>1662</v>
      </c>
      <c r="C287" s="55">
        <v>137</v>
      </c>
      <c r="D287" s="55">
        <v>2</v>
      </c>
      <c r="E287" s="55">
        <v>31</v>
      </c>
    </row>
    <row r="288" spans="1:5" x14ac:dyDescent="0.35">
      <c r="A288" s="2"/>
      <c r="B288" s="2"/>
      <c r="C288" s="2"/>
      <c r="D288" s="2"/>
      <c r="E288" s="2"/>
    </row>
    <row r="289" spans="1:5" x14ac:dyDescent="0.35">
      <c r="A289" s="7" t="s">
        <v>30</v>
      </c>
      <c r="B289" s="27" t="s">
        <v>1968</v>
      </c>
      <c r="C289" s="2"/>
      <c r="D289" s="2"/>
      <c r="E289" s="2"/>
    </row>
    <row r="290" spans="1:5" x14ac:dyDescent="0.35">
      <c r="A290" s="7" t="s">
        <v>32</v>
      </c>
      <c r="B290" s="27" t="s">
        <v>33</v>
      </c>
      <c r="C290" s="2"/>
      <c r="D290" s="2"/>
      <c r="E290" s="2"/>
    </row>
    <row r="291" spans="1:5" x14ac:dyDescent="0.35">
      <c r="A291" s="9" t="s">
        <v>34</v>
      </c>
      <c r="B291" s="30" t="s">
        <v>35</v>
      </c>
      <c r="C291" s="2"/>
      <c r="D291" s="2"/>
      <c r="E291" s="2"/>
    </row>
    <row r="292" spans="1:5" x14ac:dyDescent="0.35">
      <c r="A292" s="8" t="s">
        <v>36</v>
      </c>
      <c r="B292" s="14" t="s">
        <v>105</v>
      </c>
      <c r="C292" s="22"/>
      <c r="D292" s="22"/>
      <c r="E292" s="22"/>
    </row>
    <row r="294" spans="1:5" x14ac:dyDescent="0.35">
      <c r="E294" s="350" t="s">
        <v>90</v>
      </c>
    </row>
    <row r="296" spans="1:5" x14ac:dyDescent="0.35">
      <c r="A296" s="28" t="s">
        <v>164</v>
      </c>
      <c r="B296" s="28" t="s">
        <v>11</v>
      </c>
      <c r="C296" s="28" t="s">
        <v>12</v>
      </c>
      <c r="D296" s="36" t="s">
        <v>230</v>
      </c>
      <c r="E296" s="28" t="s">
        <v>14</v>
      </c>
    </row>
    <row r="297" spans="1:5" x14ac:dyDescent="0.35">
      <c r="A297" s="55" t="s">
        <v>1512</v>
      </c>
      <c r="B297" s="55" t="s">
        <v>1663</v>
      </c>
      <c r="C297" s="55" t="s">
        <v>1664</v>
      </c>
      <c r="D297" s="55">
        <v>3</v>
      </c>
      <c r="E297" s="55">
        <v>84</v>
      </c>
    </row>
    <row r="298" spans="1:5" x14ac:dyDescent="0.35">
      <c r="A298" s="2"/>
      <c r="B298" s="2"/>
      <c r="C298" s="2"/>
      <c r="D298" s="2"/>
      <c r="E298" s="2"/>
    </row>
    <row r="299" spans="1:5" x14ac:dyDescent="0.35">
      <c r="A299" s="7" t="s">
        <v>30</v>
      </c>
      <c r="B299" s="27" t="s">
        <v>1968</v>
      </c>
      <c r="C299" s="2"/>
      <c r="D299" s="2"/>
      <c r="E299" s="2"/>
    </row>
    <row r="300" spans="1:5" x14ac:dyDescent="0.35">
      <c r="A300" s="7" t="s">
        <v>32</v>
      </c>
      <c r="B300" s="27" t="s">
        <v>33</v>
      </c>
      <c r="C300" s="2"/>
      <c r="D300" s="2"/>
      <c r="E300" s="2"/>
    </row>
    <row r="301" spans="1:5" x14ac:dyDescent="0.35">
      <c r="A301" s="9" t="s">
        <v>34</v>
      </c>
      <c r="B301" s="30" t="s">
        <v>35</v>
      </c>
      <c r="C301" s="2"/>
      <c r="D301" s="2"/>
      <c r="E301" s="2"/>
    </row>
    <row r="302" spans="1:5" x14ac:dyDescent="0.35">
      <c r="A302" s="8" t="s">
        <v>36</v>
      </c>
      <c r="B302" s="14" t="s">
        <v>105</v>
      </c>
      <c r="C302" s="22"/>
      <c r="D302" s="22"/>
      <c r="E302" s="22"/>
    </row>
    <row r="304" spans="1:5" x14ac:dyDescent="0.35">
      <c r="E304" s="350" t="s">
        <v>90</v>
      </c>
    </row>
    <row r="306" spans="1:5" x14ac:dyDescent="0.35">
      <c r="A306" s="28" t="s">
        <v>164</v>
      </c>
      <c r="B306" s="28" t="s">
        <v>11</v>
      </c>
      <c r="C306" s="28" t="s">
        <v>12</v>
      </c>
      <c r="D306" s="36" t="s">
        <v>230</v>
      </c>
      <c r="E306" s="28" t="s">
        <v>14</v>
      </c>
    </row>
    <row r="307" spans="1:5" x14ac:dyDescent="0.35">
      <c r="A307" s="55" t="s">
        <v>1513</v>
      </c>
      <c r="B307" s="55" t="s">
        <v>1665</v>
      </c>
      <c r="C307" s="359" t="s">
        <v>1666</v>
      </c>
      <c r="D307" s="55">
        <v>17</v>
      </c>
      <c r="E307" s="55">
        <v>395</v>
      </c>
    </row>
    <row r="308" spans="1:5" x14ac:dyDescent="0.35">
      <c r="A308" s="2"/>
      <c r="B308" s="2"/>
      <c r="C308" s="2"/>
      <c r="D308" s="2"/>
      <c r="E308" s="2"/>
    </row>
    <row r="309" spans="1:5" x14ac:dyDescent="0.35">
      <c r="A309" s="7" t="s">
        <v>30</v>
      </c>
      <c r="B309" s="27" t="s">
        <v>1968</v>
      </c>
      <c r="C309" s="2"/>
      <c r="D309" s="2"/>
      <c r="E309" s="2"/>
    </row>
    <row r="310" spans="1:5" x14ac:dyDescent="0.35">
      <c r="A310" s="7" t="s">
        <v>32</v>
      </c>
      <c r="B310" s="27" t="s">
        <v>33</v>
      </c>
      <c r="C310" s="2"/>
      <c r="D310" s="2"/>
      <c r="E310" s="2"/>
    </row>
    <row r="311" spans="1:5" x14ac:dyDescent="0.35">
      <c r="A311" s="9" t="s">
        <v>34</v>
      </c>
      <c r="B311" s="30" t="s">
        <v>35</v>
      </c>
      <c r="C311" s="2"/>
      <c r="D311" s="2"/>
      <c r="E311" s="2"/>
    </row>
    <row r="312" spans="1:5" x14ac:dyDescent="0.35">
      <c r="A312" s="8" t="s">
        <v>36</v>
      </c>
      <c r="B312" s="14" t="s">
        <v>105</v>
      </c>
      <c r="C312" s="22"/>
      <c r="D312" s="22"/>
      <c r="E312" s="22"/>
    </row>
    <row r="314" spans="1:5" x14ac:dyDescent="0.35">
      <c r="E314" s="350" t="s">
        <v>90</v>
      </c>
    </row>
    <row r="316" spans="1:5" x14ac:dyDescent="0.35">
      <c r="A316" s="28" t="s">
        <v>164</v>
      </c>
      <c r="B316" s="28" t="s">
        <v>11</v>
      </c>
      <c r="C316" s="28" t="s">
        <v>12</v>
      </c>
      <c r="D316" s="36" t="s">
        <v>230</v>
      </c>
      <c r="E316" s="28" t="s">
        <v>14</v>
      </c>
    </row>
    <row r="317" spans="1:5" x14ac:dyDescent="0.35">
      <c r="A317" s="55" t="s">
        <v>1514</v>
      </c>
      <c r="B317" s="55" t="s">
        <v>1667</v>
      </c>
      <c r="C317" s="359" t="s">
        <v>765</v>
      </c>
      <c r="D317" s="55">
        <v>11</v>
      </c>
      <c r="E317" s="55">
        <v>190</v>
      </c>
    </row>
    <row r="318" spans="1:5" x14ac:dyDescent="0.35">
      <c r="A318" s="2"/>
      <c r="B318" s="2"/>
      <c r="C318" s="2"/>
      <c r="D318" s="2"/>
      <c r="E318" s="2"/>
    </row>
    <row r="319" spans="1:5" x14ac:dyDescent="0.35">
      <c r="A319" s="7" t="s">
        <v>30</v>
      </c>
      <c r="B319" s="27" t="s">
        <v>1968</v>
      </c>
      <c r="C319" s="2"/>
      <c r="D319" s="2"/>
      <c r="E319" s="2"/>
    </row>
    <row r="320" spans="1:5" x14ac:dyDescent="0.35">
      <c r="A320" s="7" t="s">
        <v>32</v>
      </c>
      <c r="B320" s="27" t="s">
        <v>33</v>
      </c>
      <c r="C320" s="2"/>
      <c r="D320" s="2"/>
      <c r="E320" s="2"/>
    </row>
    <row r="321" spans="1:5" x14ac:dyDescent="0.35">
      <c r="A321" s="9" t="s">
        <v>34</v>
      </c>
      <c r="B321" s="30" t="s">
        <v>35</v>
      </c>
      <c r="C321" s="2"/>
      <c r="D321" s="2"/>
      <c r="E321" s="2"/>
    </row>
    <row r="322" spans="1:5" x14ac:dyDescent="0.35">
      <c r="A322" s="8" t="s">
        <v>36</v>
      </c>
      <c r="B322" s="14" t="s">
        <v>105</v>
      </c>
      <c r="C322" s="22"/>
      <c r="D322" s="22"/>
      <c r="E322" s="22"/>
    </row>
    <row r="324" spans="1:5" x14ac:dyDescent="0.35">
      <c r="E324" s="350" t="s">
        <v>90</v>
      </c>
    </row>
    <row r="326" spans="1:5" x14ac:dyDescent="0.35">
      <c r="A326" s="28" t="s">
        <v>164</v>
      </c>
      <c r="B326" s="28" t="s">
        <v>11</v>
      </c>
      <c r="C326" s="28" t="s">
        <v>12</v>
      </c>
      <c r="D326" s="36" t="s">
        <v>230</v>
      </c>
      <c r="E326" s="28" t="s">
        <v>14</v>
      </c>
    </row>
    <row r="327" spans="1:5" x14ac:dyDescent="0.35">
      <c r="A327" s="55" t="s">
        <v>1870</v>
      </c>
      <c r="B327" s="55" t="s">
        <v>1673</v>
      </c>
      <c r="C327" s="55" t="s">
        <v>1871</v>
      </c>
      <c r="D327" s="55">
        <v>7</v>
      </c>
      <c r="E327" s="55">
        <v>157</v>
      </c>
    </row>
    <row r="328" spans="1:5" x14ac:dyDescent="0.35">
      <c r="A328" s="2"/>
      <c r="B328" s="2"/>
      <c r="C328" s="2"/>
      <c r="D328" s="2"/>
      <c r="E328" s="2"/>
    </row>
    <row r="329" spans="1:5" x14ac:dyDescent="0.35">
      <c r="A329" s="7" t="s">
        <v>30</v>
      </c>
      <c r="B329" s="27" t="s">
        <v>1968</v>
      </c>
      <c r="C329" s="2"/>
      <c r="D329" s="2"/>
      <c r="E329" s="2"/>
    </row>
    <row r="330" spans="1:5" x14ac:dyDescent="0.35">
      <c r="A330" s="7" t="s">
        <v>32</v>
      </c>
      <c r="B330" s="27" t="s">
        <v>33</v>
      </c>
      <c r="C330" s="2"/>
      <c r="D330" s="2"/>
      <c r="E330" s="2"/>
    </row>
    <row r="331" spans="1:5" x14ac:dyDescent="0.35">
      <c r="A331" s="9" t="s">
        <v>34</v>
      </c>
      <c r="B331" s="30" t="s">
        <v>35</v>
      </c>
      <c r="C331" s="2"/>
      <c r="D331" s="2"/>
      <c r="E331" s="2"/>
    </row>
    <row r="332" spans="1:5" x14ac:dyDescent="0.35">
      <c r="A332" s="8" t="s">
        <v>36</v>
      </c>
      <c r="B332" s="14" t="s">
        <v>105</v>
      </c>
      <c r="C332" s="22"/>
      <c r="D332" s="22"/>
      <c r="E332" s="22"/>
    </row>
    <row r="334" spans="1:5" x14ac:dyDescent="0.35">
      <c r="E334" s="350" t="s">
        <v>90</v>
      </c>
    </row>
    <row r="336" spans="1:5" x14ac:dyDescent="0.35">
      <c r="A336" s="28" t="s">
        <v>164</v>
      </c>
      <c r="B336" s="28" t="s">
        <v>11</v>
      </c>
      <c r="C336" s="28" t="s">
        <v>12</v>
      </c>
      <c r="D336" s="36" t="s">
        <v>230</v>
      </c>
      <c r="E336" s="28" t="s">
        <v>14</v>
      </c>
    </row>
    <row r="337" spans="1:5" x14ac:dyDescent="0.35">
      <c r="A337" s="55" t="s">
        <v>1515</v>
      </c>
      <c r="B337" s="55" t="s">
        <v>1669</v>
      </c>
      <c r="C337" s="55" t="s">
        <v>1670</v>
      </c>
      <c r="D337" s="55">
        <v>2</v>
      </c>
      <c r="E337" s="55">
        <v>78</v>
      </c>
    </row>
    <row r="338" spans="1:5" x14ac:dyDescent="0.35">
      <c r="A338" s="2"/>
      <c r="B338" s="2"/>
      <c r="C338" s="2"/>
      <c r="D338" s="2"/>
      <c r="E338" s="2"/>
    </row>
    <row r="339" spans="1:5" x14ac:dyDescent="0.35">
      <c r="A339" s="7" t="s">
        <v>30</v>
      </c>
      <c r="B339" s="27" t="s">
        <v>1968</v>
      </c>
      <c r="C339" s="2"/>
      <c r="D339" s="2"/>
      <c r="E339" s="2"/>
    </row>
    <row r="340" spans="1:5" x14ac:dyDescent="0.35">
      <c r="A340" s="7" t="s">
        <v>32</v>
      </c>
      <c r="B340" s="27" t="s">
        <v>33</v>
      </c>
      <c r="C340" s="2"/>
      <c r="D340" s="2"/>
      <c r="E340" s="2"/>
    </row>
    <row r="341" spans="1:5" x14ac:dyDescent="0.35">
      <c r="A341" s="9" t="s">
        <v>34</v>
      </c>
      <c r="B341" s="30" t="s">
        <v>35</v>
      </c>
      <c r="C341" s="2"/>
      <c r="D341" s="2"/>
      <c r="E341" s="2"/>
    </row>
    <row r="342" spans="1:5" x14ac:dyDescent="0.35">
      <c r="A342" s="8" t="s">
        <v>36</v>
      </c>
      <c r="B342" s="14" t="s">
        <v>105</v>
      </c>
      <c r="C342" s="22"/>
      <c r="D342" s="22"/>
      <c r="E342" s="22"/>
    </row>
    <row r="344" spans="1:5" x14ac:dyDescent="0.35">
      <c r="E344" s="350" t="s">
        <v>90</v>
      </c>
    </row>
    <row r="346" spans="1:5" x14ac:dyDescent="0.35">
      <c r="A346" s="28" t="s">
        <v>164</v>
      </c>
      <c r="B346" s="28" t="s">
        <v>11</v>
      </c>
      <c r="C346" s="28" t="s">
        <v>12</v>
      </c>
      <c r="D346" s="36" t="s">
        <v>230</v>
      </c>
      <c r="E346" s="28" t="s">
        <v>14</v>
      </c>
    </row>
    <row r="347" spans="1:5" x14ac:dyDescent="0.35">
      <c r="A347" s="55" t="s">
        <v>1516</v>
      </c>
      <c r="B347" s="55" t="s">
        <v>1668</v>
      </c>
      <c r="C347" s="55">
        <v>60</v>
      </c>
      <c r="D347" s="55">
        <v>10</v>
      </c>
      <c r="E347" s="55">
        <v>225</v>
      </c>
    </row>
    <row r="348" spans="1:5" x14ac:dyDescent="0.35">
      <c r="A348" s="2"/>
      <c r="B348" s="2"/>
      <c r="C348" s="2"/>
      <c r="D348" s="2"/>
      <c r="E348" s="2"/>
    </row>
    <row r="349" spans="1:5" x14ac:dyDescent="0.35">
      <c r="A349" s="7" t="s">
        <v>30</v>
      </c>
      <c r="B349" s="27" t="s">
        <v>1968</v>
      </c>
      <c r="C349" s="2"/>
      <c r="D349" s="2"/>
      <c r="E349" s="2"/>
    </row>
    <row r="350" spans="1:5" x14ac:dyDescent="0.35">
      <c r="A350" s="7" t="s">
        <v>32</v>
      </c>
      <c r="B350" s="27" t="s">
        <v>33</v>
      </c>
      <c r="C350" s="2"/>
      <c r="D350" s="2"/>
      <c r="E350" s="2"/>
    </row>
    <row r="351" spans="1:5" x14ac:dyDescent="0.35">
      <c r="A351" s="9" t="s">
        <v>34</v>
      </c>
      <c r="B351" s="30" t="s">
        <v>35</v>
      </c>
      <c r="C351" s="2"/>
      <c r="D351" s="2"/>
      <c r="E351" s="2"/>
    </row>
    <row r="352" spans="1:5" x14ac:dyDescent="0.35">
      <c r="A352" s="8" t="s">
        <v>36</v>
      </c>
      <c r="B352" s="14" t="s">
        <v>105</v>
      </c>
      <c r="C352" s="22"/>
      <c r="D352" s="22"/>
      <c r="E352" s="22"/>
    </row>
    <row r="354" spans="1:5" x14ac:dyDescent="0.35">
      <c r="E354" s="350" t="s">
        <v>90</v>
      </c>
    </row>
    <row r="356" spans="1:5" x14ac:dyDescent="0.35">
      <c r="A356" s="28" t="s">
        <v>164</v>
      </c>
      <c r="B356" s="28" t="s">
        <v>11</v>
      </c>
      <c r="C356" s="28" t="s">
        <v>12</v>
      </c>
      <c r="D356" s="36" t="s">
        <v>230</v>
      </c>
      <c r="E356" s="28" t="s">
        <v>14</v>
      </c>
    </row>
    <row r="357" spans="1:5" x14ac:dyDescent="0.35">
      <c r="A357" s="55" t="s">
        <v>1517</v>
      </c>
      <c r="B357" s="55" t="s">
        <v>1671</v>
      </c>
      <c r="C357" s="55">
        <v>4</v>
      </c>
      <c r="D357" s="55">
        <v>15</v>
      </c>
      <c r="E357" s="55">
        <v>600</v>
      </c>
    </row>
    <row r="358" spans="1:5" x14ac:dyDescent="0.35">
      <c r="A358" s="2"/>
      <c r="B358" s="2"/>
      <c r="C358" s="2"/>
      <c r="D358" s="2"/>
      <c r="E358" s="2"/>
    </row>
    <row r="359" spans="1:5" x14ac:dyDescent="0.35">
      <c r="A359" s="7" t="s">
        <v>30</v>
      </c>
      <c r="B359" s="27" t="s">
        <v>1968</v>
      </c>
      <c r="C359" s="2"/>
      <c r="D359" s="2"/>
      <c r="E359" s="2"/>
    </row>
    <row r="360" spans="1:5" x14ac:dyDescent="0.35">
      <c r="A360" s="7" t="s">
        <v>32</v>
      </c>
      <c r="B360" s="27" t="s">
        <v>33</v>
      </c>
      <c r="C360" s="2"/>
      <c r="D360" s="2"/>
      <c r="E360" s="2"/>
    </row>
    <row r="361" spans="1:5" x14ac:dyDescent="0.35">
      <c r="A361" s="9" t="s">
        <v>34</v>
      </c>
      <c r="B361" s="30" t="s">
        <v>35</v>
      </c>
      <c r="C361" s="2"/>
      <c r="D361" s="2"/>
      <c r="E361" s="2"/>
    </row>
    <row r="362" spans="1:5" x14ac:dyDescent="0.35">
      <c r="A362" s="8" t="s">
        <v>36</v>
      </c>
      <c r="B362" s="14" t="s">
        <v>105</v>
      </c>
      <c r="C362" s="22"/>
      <c r="D362" s="22"/>
      <c r="E362" s="22"/>
    </row>
    <row r="364" spans="1:5" x14ac:dyDescent="0.35">
      <c r="E364" s="350" t="s">
        <v>90</v>
      </c>
    </row>
    <row r="366" spans="1:5" x14ac:dyDescent="0.35">
      <c r="A366" s="28" t="s">
        <v>164</v>
      </c>
      <c r="B366" s="28" t="s">
        <v>11</v>
      </c>
      <c r="C366" s="28" t="s">
        <v>12</v>
      </c>
      <c r="D366" s="36" t="s">
        <v>230</v>
      </c>
      <c r="E366" s="28" t="s">
        <v>14</v>
      </c>
    </row>
    <row r="367" spans="1:5" x14ac:dyDescent="0.35">
      <c r="A367" s="55" t="s">
        <v>1518</v>
      </c>
      <c r="B367" s="55" t="s">
        <v>1669</v>
      </c>
      <c r="C367" s="55" t="s">
        <v>1672</v>
      </c>
      <c r="D367" s="55">
        <v>3</v>
      </c>
      <c r="E367" s="55">
        <v>47</v>
      </c>
    </row>
    <row r="368" spans="1:5" x14ac:dyDescent="0.35">
      <c r="A368" s="2"/>
      <c r="B368" s="2"/>
      <c r="C368" s="2"/>
      <c r="D368" s="2"/>
      <c r="E368" s="2"/>
    </row>
    <row r="369" spans="1:5" x14ac:dyDescent="0.35">
      <c r="A369" s="7" t="s">
        <v>30</v>
      </c>
      <c r="B369" s="27" t="s">
        <v>1968</v>
      </c>
      <c r="C369" s="2"/>
      <c r="D369" s="2"/>
      <c r="E369" s="2"/>
    </row>
    <row r="370" spans="1:5" x14ac:dyDescent="0.35">
      <c r="A370" s="7" t="s">
        <v>32</v>
      </c>
      <c r="B370" s="27" t="s">
        <v>33</v>
      </c>
      <c r="C370" s="2"/>
      <c r="D370" s="2"/>
      <c r="E370" s="2"/>
    </row>
    <row r="371" spans="1:5" x14ac:dyDescent="0.35">
      <c r="A371" s="9" t="s">
        <v>34</v>
      </c>
      <c r="B371" s="30" t="s">
        <v>35</v>
      </c>
      <c r="C371" s="2"/>
      <c r="D371" s="2"/>
      <c r="E371" s="2"/>
    </row>
    <row r="372" spans="1:5" x14ac:dyDescent="0.35">
      <c r="A372" s="8" t="s">
        <v>36</v>
      </c>
      <c r="B372" s="14" t="s">
        <v>105</v>
      </c>
      <c r="C372" s="22"/>
      <c r="D372" s="22"/>
      <c r="E372" s="22"/>
    </row>
    <row r="374" spans="1:5" x14ac:dyDescent="0.35">
      <c r="E374" s="350" t="s">
        <v>90</v>
      </c>
    </row>
    <row r="376" spans="1:5" x14ac:dyDescent="0.35">
      <c r="A376" s="28" t="s">
        <v>164</v>
      </c>
      <c r="B376" s="28" t="s">
        <v>11</v>
      </c>
      <c r="C376" s="28" t="s">
        <v>12</v>
      </c>
      <c r="D376" s="36" t="s">
        <v>230</v>
      </c>
      <c r="E376" s="28" t="s">
        <v>14</v>
      </c>
    </row>
    <row r="377" spans="1:5" x14ac:dyDescent="0.35">
      <c r="A377" s="55" t="s">
        <v>1519</v>
      </c>
      <c r="B377" s="55" t="s">
        <v>1673</v>
      </c>
      <c r="C377" s="55">
        <v>64</v>
      </c>
      <c r="D377" s="55">
        <v>11</v>
      </c>
      <c r="E377" s="55">
        <v>240</v>
      </c>
    </row>
    <row r="378" spans="1:5" x14ac:dyDescent="0.35">
      <c r="A378" s="2"/>
      <c r="B378" s="2"/>
      <c r="C378" s="2"/>
      <c r="D378" s="2"/>
      <c r="E378" s="2"/>
    </row>
    <row r="379" spans="1:5" x14ac:dyDescent="0.35">
      <c r="A379" s="7" t="s">
        <v>30</v>
      </c>
      <c r="B379" s="27" t="s">
        <v>1968</v>
      </c>
      <c r="C379" s="2"/>
      <c r="D379" s="2"/>
      <c r="E379" s="2"/>
    </row>
    <row r="380" spans="1:5" x14ac:dyDescent="0.35">
      <c r="A380" s="7" t="s">
        <v>32</v>
      </c>
      <c r="B380" s="27" t="s">
        <v>33</v>
      </c>
      <c r="C380" s="2"/>
      <c r="D380" s="2"/>
      <c r="E380" s="2"/>
    </row>
    <row r="381" spans="1:5" x14ac:dyDescent="0.35">
      <c r="A381" s="9" t="s">
        <v>34</v>
      </c>
      <c r="B381" s="30" t="s">
        <v>35</v>
      </c>
      <c r="C381" s="2"/>
      <c r="D381" s="2"/>
      <c r="E381" s="2"/>
    </row>
    <row r="382" spans="1:5" x14ac:dyDescent="0.35">
      <c r="A382" s="8" t="s">
        <v>36</v>
      </c>
      <c r="B382" s="14" t="s">
        <v>105</v>
      </c>
      <c r="C382" s="22"/>
      <c r="D382" s="22"/>
      <c r="E382" s="22"/>
    </row>
    <row r="384" spans="1:5" x14ac:dyDescent="0.35">
      <c r="E384" s="350" t="s">
        <v>90</v>
      </c>
    </row>
    <row r="386" spans="1:5" x14ac:dyDescent="0.35">
      <c r="A386" s="28" t="s">
        <v>164</v>
      </c>
      <c r="B386" s="28" t="s">
        <v>11</v>
      </c>
      <c r="C386" s="28" t="s">
        <v>12</v>
      </c>
      <c r="D386" s="36" t="s">
        <v>230</v>
      </c>
      <c r="E386" s="28" t="s">
        <v>14</v>
      </c>
    </row>
    <row r="387" spans="1:5" x14ac:dyDescent="0.35">
      <c r="A387" s="55" t="s">
        <v>1520</v>
      </c>
      <c r="B387" s="55" t="s">
        <v>1674</v>
      </c>
      <c r="C387" s="55">
        <v>17</v>
      </c>
      <c r="D387" s="55">
        <v>5</v>
      </c>
      <c r="E387" s="55">
        <v>198</v>
      </c>
    </row>
    <row r="388" spans="1:5" x14ac:dyDescent="0.35">
      <c r="A388" s="2"/>
      <c r="B388" s="2"/>
      <c r="C388" s="2"/>
      <c r="D388" s="2"/>
      <c r="E388" s="2"/>
    </row>
    <row r="389" spans="1:5" x14ac:dyDescent="0.35">
      <c r="A389" s="7" t="s">
        <v>30</v>
      </c>
      <c r="B389" s="27" t="s">
        <v>1968</v>
      </c>
      <c r="C389" s="2"/>
      <c r="D389" s="2"/>
      <c r="E389" s="2"/>
    </row>
    <row r="390" spans="1:5" x14ac:dyDescent="0.35">
      <c r="A390" s="7" t="s">
        <v>32</v>
      </c>
      <c r="B390" s="27" t="s">
        <v>33</v>
      </c>
      <c r="C390" s="2"/>
      <c r="D390" s="2"/>
      <c r="E390" s="2"/>
    </row>
    <row r="391" spans="1:5" x14ac:dyDescent="0.35">
      <c r="A391" s="9" t="s">
        <v>34</v>
      </c>
      <c r="B391" s="30" t="s">
        <v>35</v>
      </c>
      <c r="C391" s="2"/>
      <c r="D391" s="2"/>
      <c r="E391" s="2"/>
    </row>
    <row r="392" spans="1:5" x14ac:dyDescent="0.35">
      <c r="A392" s="8" t="s">
        <v>36</v>
      </c>
      <c r="B392" s="14" t="s">
        <v>105</v>
      </c>
      <c r="C392" s="22"/>
      <c r="D392" s="22"/>
      <c r="E392" s="22"/>
    </row>
    <row r="394" spans="1:5" x14ac:dyDescent="0.35">
      <c r="E394" s="350" t="s">
        <v>90</v>
      </c>
    </row>
    <row r="396" spans="1:5" x14ac:dyDescent="0.35">
      <c r="A396" s="28" t="s">
        <v>164</v>
      </c>
      <c r="B396" s="28" t="s">
        <v>11</v>
      </c>
      <c r="C396" s="28" t="s">
        <v>12</v>
      </c>
      <c r="D396" s="36" t="s">
        <v>230</v>
      </c>
      <c r="E396" s="28" t="s">
        <v>14</v>
      </c>
    </row>
    <row r="397" spans="1:5" x14ac:dyDescent="0.35">
      <c r="A397" s="55" t="s">
        <v>1521</v>
      </c>
      <c r="B397" s="55" t="s">
        <v>1675</v>
      </c>
      <c r="C397" s="55" t="s">
        <v>1676</v>
      </c>
      <c r="D397" s="55">
        <v>6</v>
      </c>
      <c r="E397" s="55">
        <v>161</v>
      </c>
    </row>
    <row r="398" spans="1:5" x14ac:dyDescent="0.35">
      <c r="A398" s="2"/>
      <c r="B398" s="2"/>
      <c r="C398" s="2"/>
      <c r="D398" s="2"/>
      <c r="E398" s="2"/>
    </row>
    <row r="399" spans="1:5" x14ac:dyDescent="0.35">
      <c r="A399" s="7" t="s">
        <v>30</v>
      </c>
      <c r="B399" s="27" t="s">
        <v>1968</v>
      </c>
      <c r="C399" s="2"/>
      <c r="D399" s="2"/>
      <c r="E399" s="2"/>
    </row>
    <row r="400" spans="1:5" x14ac:dyDescent="0.35">
      <c r="A400" s="7" t="s">
        <v>32</v>
      </c>
      <c r="B400" s="27" t="s">
        <v>33</v>
      </c>
      <c r="C400" s="2"/>
      <c r="D400" s="2"/>
      <c r="E400" s="2"/>
    </row>
    <row r="401" spans="1:5" x14ac:dyDescent="0.35">
      <c r="A401" s="9" t="s">
        <v>34</v>
      </c>
      <c r="B401" s="30" t="s">
        <v>35</v>
      </c>
      <c r="C401" s="2"/>
      <c r="D401" s="2"/>
      <c r="E401" s="2"/>
    </row>
    <row r="402" spans="1:5" x14ac:dyDescent="0.35">
      <c r="A402" s="8" t="s">
        <v>36</v>
      </c>
      <c r="B402" s="14" t="s">
        <v>105</v>
      </c>
      <c r="C402" s="22"/>
      <c r="D402" s="22"/>
      <c r="E402" s="22"/>
    </row>
    <row r="404" spans="1:5" x14ac:dyDescent="0.35">
      <c r="E404" s="350" t="s">
        <v>90</v>
      </c>
    </row>
    <row r="406" spans="1:5" x14ac:dyDescent="0.35">
      <c r="A406" s="28" t="s">
        <v>164</v>
      </c>
      <c r="B406" s="28" t="s">
        <v>11</v>
      </c>
      <c r="C406" s="28" t="s">
        <v>12</v>
      </c>
      <c r="D406" s="36" t="s">
        <v>230</v>
      </c>
      <c r="E406" s="28" t="s">
        <v>14</v>
      </c>
    </row>
    <row r="407" spans="1:5" x14ac:dyDescent="0.35">
      <c r="A407" s="55" t="s">
        <v>1522</v>
      </c>
      <c r="B407" s="55" t="s">
        <v>1677</v>
      </c>
      <c r="C407" s="55" t="s">
        <v>145</v>
      </c>
      <c r="D407" s="55">
        <v>46</v>
      </c>
      <c r="E407" s="55">
        <v>846</v>
      </c>
    </row>
    <row r="408" spans="1:5" x14ac:dyDescent="0.35">
      <c r="A408" s="2"/>
      <c r="B408" s="2"/>
      <c r="C408" s="2"/>
      <c r="D408" s="2"/>
      <c r="E408" s="2"/>
    </row>
    <row r="409" spans="1:5" x14ac:dyDescent="0.35">
      <c r="A409" s="7" t="s">
        <v>30</v>
      </c>
      <c r="B409" s="27" t="s">
        <v>1968</v>
      </c>
      <c r="C409" s="2"/>
      <c r="D409" s="2"/>
      <c r="E409" s="2"/>
    </row>
    <row r="410" spans="1:5" x14ac:dyDescent="0.35">
      <c r="A410" s="7" t="s">
        <v>32</v>
      </c>
      <c r="B410" s="27" t="s">
        <v>33</v>
      </c>
      <c r="C410" s="2"/>
      <c r="D410" s="2"/>
      <c r="E410" s="2"/>
    </row>
    <row r="411" spans="1:5" x14ac:dyDescent="0.35">
      <c r="A411" s="9" t="s">
        <v>34</v>
      </c>
      <c r="B411" s="30" t="s">
        <v>35</v>
      </c>
      <c r="C411" s="2"/>
      <c r="D411" s="2"/>
      <c r="E411" s="2"/>
    </row>
    <row r="412" spans="1:5" x14ac:dyDescent="0.35">
      <c r="A412" s="8" t="s">
        <v>36</v>
      </c>
      <c r="B412" s="14" t="s">
        <v>105</v>
      </c>
      <c r="C412" s="22"/>
      <c r="D412" s="22"/>
      <c r="E412" s="22"/>
    </row>
    <row r="414" spans="1:5" x14ac:dyDescent="0.35">
      <c r="E414" s="350" t="s">
        <v>90</v>
      </c>
    </row>
  </sheetData>
  <hyperlinks>
    <hyperlink ref="E77" location="'Центральный район'!R1C1" display="Вернуться к району" xr:uid="{00000000-0004-0000-1600-000000000000}"/>
    <hyperlink ref="E157" location="'Центральный район'!R1C1" display="Вернуться к району" xr:uid="{00000000-0004-0000-1600-000001000000}"/>
    <hyperlink ref="E230" location="'Центральный район'!R1C1" display="Вернуться к району" xr:uid="{00000000-0004-0000-1600-000002000000}"/>
    <hyperlink ref="E246" location="'Центральный район'!R1C1" display="Вернуться к району" xr:uid="{00000000-0004-0000-1600-000003000000}"/>
    <hyperlink ref="E262" location="'Центральный район'!R1C1" display="Вернуться к району" xr:uid="{00000000-0004-0000-1600-000004000000}"/>
    <hyperlink ref="E273" location="'Центральный район'!R1C1" display="Вернуться к району" xr:uid="{00000000-0004-0000-1600-000005000000}"/>
    <hyperlink ref="E283" location="'Центральный район'!R1C1" display="Вернуться к району" xr:uid="{00000000-0004-0000-1600-000006000000}"/>
    <hyperlink ref="E294" location="'Центральный район'!R1C1" display="Вернуться к району" xr:uid="{00000000-0004-0000-1600-000007000000}"/>
    <hyperlink ref="E304" location="'Центральный район'!R1C1" display="Вернуться к району" xr:uid="{00000000-0004-0000-1600-000008000000}"/>
    <hyperlink ref="E314" location="'Центральный район'!R1C1" display="Вернуться к району" xr:uid="{00000000-0004-0000-1600-000009000000}"/>
    <hyperlink ref="E324" location="'Центральный район'!R1C1" display="Вернуться к району" xr:uid="{00000000-0004-0000-1600-00000A000000}"/>
    <hyperlink ref="E334" location="'Центральный район'!R1C1" display="Вернуться к району" xr:uid="{00000000-0004-0000-1600-00000B000000}"/>
    <hyperlink ref="E344" location="'Центральный район'!R1C1" display="Вернуться к району" xr:uid="{00000000-0004-0000-1600-00000C000000}"/>
    <hyperlink ref="E354" location="'Центральный район'!R1C1" display="Вернуться к району" xr:uid="{00000000-0004-0000-1600-00000D000000}"/>
    <hyperlink ref="E364" location="'Центральный район'!R1C1" display="Вернуться к району" xr:uid="{00000000-0004-0000-1600-00000E000000}"/>
    <hyperlink ref="E374" location="'Центральный район'!R1C1" display="Вернуться к району" xr:uid="{00000000-0004-0000-1600-00000F000000}"/>
    <hyperlink ref="E384" location="'Центральный район'!R1C1" display="Вернуться к району" xr:uid="{00000000-0004-0000-1600-000010000000}"/>
    <hyperlink ref="E394" location="'Центральный район'!R1C1" display="Вернуться к району" xr:uid="{00000000-0004-0000-1600-000011000000}"/>
    <hyperlink ref="E404" location="'Центральный район'!R1C1" display="Вернуться к району" xr:uid="{00000000-0004-0000-1600-000012000000}"/>
    <hyperlink ref="E414" location="'Центральный район'!R1C1" display="Вернуться к району" xr:uid="{00000000-0004-0000-1600-000013000000}"/>
  </hyperlink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8"/>
  <sheetViews>
    <sheetView workbookViewId="0">
      <selection activeCell="E28" sqref="E28"/>
    </sheetView>
  </sheetViews>
  <sheetFormatPr defaultColWidth="9.1796875" defaultRowHeight="14.5" x14ac:dyDescent="0.35"/>
  <cols>
    <col min="1" max="1" width="25.81640625" customWidth="1"/>
    <col min="2" max="2" width="29.453125" customWidth="1"/>
    <col min="3" max="3" width="18.26953125" customWidth="1"/>
    <col min="4" max="4" width="16.453125" customWidth="1"/>
    <col min="5" max="5" width="26.453125" customWidth="1"/>
  </cols>
  <sheetData>
    <row r="1" spans="1:5" x14ac:dyDescent="0.35">
      <c r="A1" s="103" t="s">
        <v>10</v>
      </c>
      <c r="B1" s="103" t="s">
        <v>11</v>
      </c>
      <c r="C1" s="103" t="s">
        <v>12</v>
      </c>
      <c r="D1" s="103" t="s">
        <v>230</v>
      </c>
      <c r="E1" s="103" t="s">
        <v>14</v>
      </c>
    </row>
    <row r="2" spans="1:5" x14ac:dyDescent="0.35">
      <c r="A2" s="55" t="s">
        <v>1748</v>
      </c>
      <c r="B2" s="386" t="s">
        <v>1822</v>
      </c>
      <c r="C2" s="386">
        <v>2</v>
      </c>
      <c r="D2" s="386">
        <v>6</v>
      </c>
      <c r="E2" s="389">
        <f>D2*36</f>
        <v>216</v>
      </c>
    </row>
    <row r="3" spans="1:5" x14ac:dyDescent="0.35">
      <c r="A3" s="55" t="s">
        <v>1748</v>
      </c>
      <c r="B3" s="386" t="s">
        <v>1822</v>
      </c>
      <c r="C3" s="386" t="s">
        <v>1820</v>
      </c>
      <c r="D3" s="386">
        <v>5</v>
      </c>
      <c r="E3" s="389">
        <f t="shared" ref="E3:E20" si="0">D3*36</f>
        <v>180</v>
      </c>
    </row>
    <row r="4" spans="1:5" x14ac:dyDescent="0.35">
      <c r="A4" s="55" t="s">
        <v>1748</v>
      </c>
      <c r="B4" s="386" t="s">
        <v>1822</v>
      </c>
      <c r="C4" s="386">
        <v>8</v>
      </c>
      <c r="D4" s="386">
        <v>7</v>
      </c>
      <c r="E4" s="389">
        <f t="shared" si="0"/>
        <v>252</v>
      </c>
    </row>
    <row r="5" spans="1:5" x14ac:dyDescent="0.35">
      <c r="A5" s="55" t="s">
        <v>1748</v>
      </c>
      <c r="B5" s="386" t="s">
        <v>1822</v>
      </c>
      <c r="C5" s="386">
        <v>14</v>
      </c>
      <c r="D5" s="386">
        <v>4</v>
      </c>
      <c r="E5" s="389">
        <f t="shared" si="0"/>
        <v>144</v>
      </c>
    </row>
    <row r="6" spans="1:5" x14ac:dyDescent="0.35">
      <c r="A6" s="55" t="s">
        <v>1748</v>
      </c>
      <c r="B6" s="386" t="s">
        <v>1823</v>
      </c>
      <c r="C6" s="386">
        <v>5</v>
      </c>
      <c r="D6" s="386">
        <v>4</v>
      </c>
      <c r="E6" s="389">
        <f t="shared" si="0"/>
        <v>144</v>
      </c>
    </row>
    <row r="7" spans="1:5" x14ac:dyDescent="0.35">
      <c r="A7" s="55" t="s">
        <v>1748</v>
      </c>
      <c r="B7" s="386" t="s">
        <v>1824</v>
      </c>
      <c r="C7" s="386">
        <v>1</v>
      </c>
      <c r="D7" s="386">
        <v>8</v>
      </c>
      <c r="E7" s="389">
        <f t="shared" si="0"/>
        <v>288</v>
      </c>
    </row>
    <row r="8" spans="1:5" x14ac:dyDescent="0.35">
      <c r="A8" s="55" t="s">
        <v>1748</v>
      </c>
      <c r="B8" s="386" t="s">
        <v>1807</v>
      </c>
      <c r="C8" s="386">
        <v>2</v>
      </c>
      <c r="D8" s="386">
        <v>4</v>
      </c>
      <c r="E8" s="389">
        <f t="shared" si="0"/>
        <v>144</v>
      </c>
    </row>
    <row r="9" spans="1:5" x14ac:dyDescent="0.35">
      <c r="A9" s="55" t="s">
        <v>1748</v>
      </c>
      <c r="B9" s="386" t="s">
        <v>1808</v>
      </c>
      <c r="C9" s="386" t="s">
        <v>1821</v>
      </c>
      <c r="D9" s="386">
        <v>7</v>
      </c>
      <c r="E9" s="389">
        <f t="shared" si="0"/>
        <v>252</v>
      </c>
    </row>
    <row r="10" spans="1:5" x14ac:dyDescent="0.35">
      <c r="A10" s="55" t="s">
        <v>1748</v>
      </c>
      <c r="B10" s="386" t="s">
        <v>1809</v>
      </c>
      <c r="C10" s="386">
        <v>31</v>
      </c>
      <c r="D10" s="386">
        <v>2</v>
      </c>
      <c r="E10" s="389">
        <f t="shared" si="0"/>
        <v>72</v>
      </c>
    </row>
    <row r="11" spans="1:5" x14ac:dyDescent="0.35">
      <c r="A11" s="55" t="s">
        <v>1748</v>
      </c>
      <c r="B11" s="386" t="s">
        <v>1810</v>
      </c>
      <c r="C11" s="386">
        <v>39</v>
      </c>
      <c r="D11" s="386">
        <v>10</v>
      </c>
      <c r="E11" s="389">
        <f t="shared" si="0"/>
        <v>360</v>
      </c>
    </row>
    <row r="12" spans="1:5" x14ac:dyDescent="0.35">
      <c r="A12" s="55" t="s">
        <v>1748</v>
      </c>
      <c r="B12" s="386" t="s">
        <v>1811</v>
      </c>
      <c r="C12" s="386" t="s">
        <v>1424</v>
      </c>
      <c r="D12" s="386">
        <v>3</v>
      </c>
      <c r="E12" s="389">
        <f t="shared" si="0"/>
        <v>108</v>
      </c>
    </row>
    <row r="13" spans="1:5" x14ac:dyDescent="0.35">
      <c r="A13" s="55" t="s">
        <v>1748</v>
      </c>
      <c r="B13" s="386" t="s">
        <v>1812</v>
      </c>
      <c r="C13" s="386" t="s">
        <v>1154</v>
      </c>
      <c r="D13" s="386">
        <v>3</v>
      </c>
      <c r="E13" s="389">
        <f t="shared" si="0"/>
        <v>108</v>
      </c>
    </row>
    <row r="14" spans="1:5" x14ac:dyDescent="0.35">
      <c r="A14" s="55" t="s">
        <v>1748</v>
      </c>
      <c r="B14" s="386" t="s">
        <v>1813</v>
      </c>
      <c r="C14" s="386" t="s">
        <v>377</v>
      </c>
      <c r="D14" s="386">
        <v>2</v>
      </c>
      <c r="E14" s="389">
        <f t="shared" si="0"/>
        <v>72</v>
      </c>
    </row>
    <row r="15" spans="1:5" x14ac:dyDescent="0.35">
      <c r="A15" s="55" t="s">
        <v>1748</v>
      </c>
      <c r="B15" s="386" t="s">
        <v>1814</v>
      </c>
      <c r="C15" s="386">
        <v>11</v>
      </c>
      <c r="D15" s="386">
        <v>2</v>
      </c>
      <c r="E15" s="389">
        <f t="shared" si="0"/>
        <v>72</v>
      </c>
    </row>
    <row r="16" spans="1:5" x14ac:dyDescent="0.35">
      <c r="A16" s="55" t="s">
        <v>1748</v>
      </c>
      <c r="B16" s="386" t="s">
        <v>1815</v>
      </c>
      <c r="C16" s="386" t="s">
        <v>59</v>
      </c>
      <c r="D16" s="386">
        <v>4</v>
      </c>
      <c r="E16" s="389">
        <f t="shared" si="0"/>
        <v>144</v>
      </c>
    </row>
    <row r="17" spans="1:5" x14ac:dyDescent="0.35">
      <c r="A17" s="55" t="s">
        <v>1748</v>
      </c>
      <c r="B17" s="386" t="s">
        <v>1816</v>
      </c>
      <c r="C17" s="386">
        <v>9</v>
      </c>
      <c r="D17" s="386">
        <v>2</v>
      </c>
      <c r="E17" s="389">
        <f t="shared" si="0"/>
        <v>72</v>
      </c>
    </row>
    <row r="18" spans="1:5" x14ac:dyDescent="0.35">
      <c r="A18" s="55" t="s">
        <v>1748</v>
      </c>
      <c r="B18" s="386" t="s">
        <v>1817</v>
      </c>
      <c r="C18" s="386" t="s">
        <v>354</v>
      </c>
      <c r="D18" s="386">
        <v>2</v>
      </c>
      <c r="E18" s="389">
        <f t="shared" si="0"/>
        <v>72</v>
      </c>
    </row>
    <row r="19" spans="1:5" x14ac:dyDescent="0.35">
      <c r="A19" s="55" t="s">
        <v>1748</v>
      </c>
      <c r="B19" s="386" t="s">
        <v>1818</v>
      </c>
      <c r="C19" s="386" t="s">
        <v>1353</v>
      </c>
      <c r="D19" s="386">
        <v>2</v>
      </c>
      <c r="E19" s="389">
        <f t="shared" si="0"/>
        <v>72</v>
      </c>
    </row>
    <row r="20" spans="1:5" ht="15" thickBot="1" x14ac:dyDescent="0.4">
      <c r="A20" s="55" t="s">
        <v>1748</v>
      </c>
      <c r="B20" s="386" t="s">
        <v>1819</v>
      </c>
      <c r="C20" s="386">
        <v>42</v>
      </c>
      <c r="D20" s="386">
        <v>6</v>
      </c>
      <c r="E20" s="389">
        <f t="shared" si="0"/>
        <v>216</v>
      </c>
    </row>
    <row r="21" spans="1:5" ht="15" thickBot="1" x14ac:dyDescent="0.4">
      <c r="A21" s="14"/>
      <c r="B21" s="14"/>
      <c r="C21" s="139"/>
      <c r="D21" s="130">
        <f>SUM(D2:D20)</f>
        <v>83</v>
      </c>
      <c r="E21" s="130">
        <f>SUM(E2:E20)</f>
        <v>2988</v>
      </c>
    </row>
    <row r="22" spans="1:5" x14ac:dyDescent="0.35">
      <c r="A22" s="1"/>
      <c r="B22" s="1"/>
      <c r="C22" s="1"/>
      <c r="D22" s="1"/>
      <c r="E22" s="1"/>
    </row>
    <row r="23" spans="1:5" x14ac:dyDescent="0.35">
      <c r="A23" s="8" t="s">
        <v>30</v>
      </c>
      <c r="B23" s="13" t="s">
        <v>1988</v>
      </c>
      <c r="C23" s="3"/>
      <c r="D23" s="3"/>
      <c r="E23" s="3"/>
    </row>
    <row r="24" spans="1:5" x14ac:dyDescent="0.35">
      <c r="A24" s="8" t="s">
        <v>32</v>
      </c>
      <c r="B24" s="13" t="s">
        <v>33</v>
      </c>
      <c r="C24" s="3"/>
      <c r="D24" s="3"/>
      <c r="E24" s="3"/>
    </row>
    <row r="25" spans="1:5" x14ac:dyDescent="0.35">
      <c r="A25" s="112" t="s">
        <v>34</v>
      </c>
      <c r="B25" s="113" t="s">
        <v>35</v>
      </c>
      <c r="C25" s="3"/>
      <c r="D25" s="3"/>
      <c r="E25" s="3"/>
    </row>
    <row r="26" spans="1:5" ht="28" x14ac:dyDescent="0.35">
      <c r="A26" s="8" t="s">
        <v>36</v>
      </c>
      <c r="B26" s="14"/>
      <c r="C26" s="14" t="s">
        <v>1827</v>
      </c>
      <c r="D26" s="14" t="s">
        <v>1826</v>
      </c>
      <c r="E26" s="14" t="s">
        <v>1825</v>
      </c>
    </row>
    <row r="28" spans="1:5" x14ac:dyDescent="0.35">
      <c r="E28" s="99" t="s">
        <v>605</v>
      </c>
    </row>
  </sheetData>
  <hyperlinks>
    <hyperlink ref="E28" location="Колпино!R1C1" display="Вернутьсья к району" xr:uid="{00000000-0004-0000-17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62"/>
  <sheetViews>
    <sheetView topLeftCell="A130" workbookViewId="0">
      <selection activeCell="E162" sqref="E162"/>
    </sheetView>
  </sheetViews>
  <sheetFormatPr defaultColWidth="9.1796875" defaultRowHeight="14.5" x14ac:dyDescent="0.35"/>
  <cols>
    <col min="1" max="1" width="25.81640625" customWidth="1"/>
    <col min="2" max="2" width="29.453125" customWidth="1"/>
    <col min="3" max="3" width="15.81640625" customWidth="1"/>
    <col min="4" max="4" width="16.453125" customWidth="1"/>
    <col min="5" max="5" width="26.453125" customWidth="1"/>
  </cols>
  <sheetData>
    <row r="1" spans="1:5" x14ac:dyDescent="0.35">
      <c r="A1" s="103" t="s">
        <v>10</v>
      </c>
      <c r="B1" s="103" t="s">
        <v>11</v>
      </c>
      <c r="C1" s="103" t="s">
        <v>12</v>
      </c>
      <c r="D1" s="103" t="s">
        <v>230</v>
      </c>
      <c r="E1" s="103" t="s">
        <v>14</v>
      </c>
    </row>
    <row r="2" spans="1:5" x14ac:dyDescent="0.35">
      <c r="A2" s="55" t="s">
        <v>1747</v>
      </c>
      <c r="B2" s="386" t="s">
        <v>1764</v>
      </c>
      <c r="C2" s="386" t="s">
        <v>589</v>
      </c>
      <c r="D2" s="386">
        <v>3</v>
      </c>
      <c r="E2" s="389">
        <f>D2*36</f>
        <v>108</v>
      </c>
    </row>
    <row r="3" spans="1:5" x14ac:dyDescent="0.35">
      <c r="A3" s="55" t="s">
        <v>1747</v>
      </c>
      <c r="B3" s="386" t="s">
        <v>1764</v>
      </c>
      <c r="C3" s="386" t="s">
        <v>588</v>
      </c>
      <c r="D3" s="386">
        <v>2</v>
      </c>
      <c r="E3" s="389">
        <f t="shared" ref="E3:E66" si="0">D3*36</f>
        <v>72</v>
      </c>
    </row>
    <row r="4" spans="1:5" x14ac:dyDescent="0.35">
      <c r="A4" s="55" t="s">
        <v>1747</v>
      </c>
      <c r="B4" s="386" t="s">
        <v>1765</v>
      </c>
      <c r="C4" s="386">
        <v>1</v>
      </c>
      <c r="D4" s="386">
        <v>4</v>
      </c>
      <c r="E4" s="389">
        <f t="shared" si="0"/>
        <v>144</v>
      </c>
    </row>
    <row r="5" spans="1:5" x14ac:dyDescent="0.35">
      <c r="A5" s="55" t="s">
        <v>1747</v>
      </c>
      <c r="B5" s="386" t="s">
        <v>1766</v>
      </c>
      <c r="C5" s="386">
        <v>2</v>
      </c>
      <c r="D5" s="386">
        <v>3</v>
      </c>
      <c r="E5" s="389">
        <f t="shared" si="0"/>
        <v>108</v>
      </c>
    </row>
    <row r="6" spans="1:5" x14ac:dyDescent="0.35">
      <c r="A6" s="55" t="s">
        <v>1747</v>
      </c>
      <c r="B6" s="386" t="s">
        <v>1767</v>
      </c>
      <c r="C6" s="386" t="s">
        <v>1124</v>
      </c>
      <c r="D6" s="386">
        <v>2</v>
      </c>
      <c r="E6" s="389">
        <f t="shared" si="0"/>
        <v>72</v>
      </c>
    </row>
    <row r="7" spans="1:5" x14ac:dyDescent="0.35">
      <c r="A7" s="55" t="s">
        <v>1747</v>
      </c>
      <c r="B7" s="386" t="s">
        <v>1767</v>
      </c>
      <c r="C7" s="386" t="s">
        <v>1791</v>
      </c>
      <c r="D7" s="386">
        <v>2</v>
      </c>
      <c r="E7" s="389">
        <f t="shared" si="0"/>
        <v>72</v>
      </c>
    </row>
    <row r="8" spans="1:5" x14ac:dyDescent="0.35">
      <c r="A8" s="55" t="s">
        <v>1747</v>
      </c>
      <c r="B8" s="386" t="s">
        <v>1767</v>
      </c>
      <c r="C8" s="386" t="s">
        <v>1792</v>
      </c>
      <c r="D8" s="386">
        <v>3</v>
      </c>
      <c r="E8" s="389">
        <f t="shared" si="0"/>
        <v>108</v>
      </c>
    </row>
    <row r="9" spans="1:5" x14ac:dyDescent="0.35">
      <c r="A9" s="55" t="s">
        <v>1747</v>
      </c>
      <c r="B9" s="386" t="s">
        <v>1767</v>
      </c>
      <c r="C9" s="386">
        <v>48</v>
      </c>
      <c r="D9" s="386">
        <v>3</v>
      </c>
      <c r="E9" s="389">
        <f t="shared" si="0"/>
        <v>108</v>
      </c>
    </row>
    <row r="10" spans="1:5" x14ac:dyDescent="0.35">
      <c r="A10" s="55" t="s">
        <v>1747</v>
      </c>
      <c r="B10" s="386" t="s">
        <v>1767</v>
      </c>
      <c r="C10" s="386">
        <v>52</v>
      </c>
      <c r="D10" s="386">
        <v>10</v>
      </c>
      <c r="E10" s="389">
        <f t="shared" si="0"/>
        <v>360</v>
      </c>
    </row>
    <row r="11" spans="1:5" x14ac:dyDescent="0.35">
      <c r="A11" s="55" t="s">
        <v>1747</v>
      </c>
      <c r="B11" s="386" t="s">
        <v>1767</v>
      </c>
      <c r="C11" s="386">
        <v>61</v>
      </c>
      <c r="D11" s="386">
        <v>10</v>
      </c>
      <c r="E11" s="389">
        <f t="shared" si="0"/>
        <v>360</v>
      </c>
    </row>
    <row r="12" spans="1:5" x14ac:dyDescent="0.35">
      <c r="A12" s="55" t="s">
        <v>1747</v>
      </c>
      <c r="B12" s="386" t="s">
        <v>1767</v>
      </c>
      <c r="C12" s="386">
        <v>65</v>
      </c>
      <c r="D12" s="386">
        <v>7</v>
      </c>
      <c r="E12" s="389">
        <f t="shared" si="0"/>
        <v>252</v>
      </c>
    </row>
    <row r="13" spans="1:5" x14ac:dyDescent="0.35">
      <c r="A13" s="55" t="s">
        <v>1747</v>
      </c>
      <c r="B13" s="386" t="s">
        <v>1767</v>
      </c>
      <c r="C13" s="386">
        <v>47</v>
      </c>
      <c r="D13" s="386">
        <v>2</v>
      </c>
      <c r="E13" s="389">
        <f t="shared" si="0"/>
        <v>72</v>
      </c>
    </row>
    <row r="14" spans="1:5" x14ac:dyDescent="0.35">
      <c r="A14" s="55" t="s">
        <v>1747</v>
      </c>
      <c r="B14" s="386" t="s">
        <v>1767</v>
      </c>
      <c r="C14" s="386">
        <v>67</v>
      </c>
      <c r="D14" s="386">
        <v>5</v>
      </c>
      <c r="E14" s="389">
        <f t="shared" si="0"/>
        <v>180</v>
      </c>
    </row>
    <row r="15" spans="1:5" x14ac:dyDescent="0.35">
      <c r="A15" s="55" t="s">
        <v>1747</v>
      </c>
      <c r="B15" s="386" t="s">
        <v>1767</v>
      </c>
      <c r="C15" s="386">
        <v>56</v>
      </c>
      <c r="D15" s="386">
        <v>5</v>
      </c>
      <c r="E15" s="389">
        <f t="shared" si="0"/>
        <v>180</v>
      </c>
    </row>
    <row r="16" spans="1:5" x14ac:dyDescent="0.35">
      <c r="A16" s="55" t="s">
        <v>1747</v>
      </c>
      <c r="B16" s="386" t="s">
        <v>1767</v>
      </c>
      <c r="C16" s="386">
        <v>43</v>
      </c>
      <c r="D16" s="386">
        <v>2</v>
      </c>
      <c r="E16" s="389">
        <f t="shared" si="0"/>
        <v>72</v>
      </c>
    </row>
    <row r="17" spans="1:5" x14ac:dyDescent="0.35">
      <c r="A17" s="55" t="s">
        <v>1747</v>
      </c>
      <c r="B17" s="386" t="s">
        <v>1767</v>
      </c>
      <c r="C17" s="386">
        <v>45</v>
      </c>
      <c r="D17" s="386">
        <v>2</v>
      </c>
      <c r="E17" s="389">
        <f t="shared" si="0"/>
        <v>72</v>
      </c>
    </row>
    <row r="18" spans="1:5" x14ac:dyDescent="0.35">
      <c r="A18" s="55" t="s">
        <v>1747</v>
      </c>
      <c r="B18" s="386" t="s">
        <v>1767</v>
      </c>
      <c r="C18" s="386">
        <v>51</v>
      </c>
      <c r="D18" s="386">
        <v>2</v>
      </c>
      <c r="E18" s="389">
        <f t="shared" si="0"/>
        <v>72</v>
      </c>
    </row>
    <row r="19" spans="1:5" x14ac:dyDescent="0.35">
      <c r="A19" s="55" t="s">
        <v>1747</v>
      </c>
      <c r="B19" s="386" t="s">
        <v>1767</v>
      </c>
      <c r="C19" s="386">
        <v>41</v>
      </c>
      <c r="D19" s="386">
        <v>2</v>
      </c>
      <c r="E19" s="389">
        <f t="shared" si="0"/>
        <v>72</v>
      </c>
    </row>
    <row r="20" spans="1:5" x14ac:dyDescent="0.35">
      <c r="A20" s="55" t="s">
        <v>1747</v>
      </c>
      <c r="B20" s="386" t="s">
        <v>1767</v>
      </c>
      <c r="C20" s="386">
        <v>49</v>
      </c>
      <c r="D20" s="386">
        <v>3</v>
      </c>
      <c r="E20" s="389">
        <f t="shared" si="0"/>
        <v>108</v>
      </c>
    </row>
    <row r="21" spans="1:5" x14ac:dyDescent="0.35">
      <c r="A21" s="55" t="s">
        <v>1747</v>
      </c>
      <c r="B21" s="386" t="s">
        <v>1767</v>
      </c>
      <c r="C21" s="386">
        <v>31</v>
      </c>
      <c r="D21" s="386">
        <v>4</v>
      </c>
      <c r="E21" s="389">
        <f t="shared" si="0"/>
        <v>144</v>
      </c>
    </row>
    <row r="22" spans="1:5" x14ac:dyDescent="0.35">
      <c r="A22" s="55" t="s">
        <v>1747</v>
      </c>
      <c r="B22" s="386" t="s">
        <v>1767</v>
      </c>
      <c r="C22" s="386">
        <v>27</v>
      </c>
      <c r="D22" s="386">
        <v>6</v>
      </c>
      <c r="E22" s="389">
        <f t="shared" si="0"/>
        <v>216</v>
      </c>
    </row>
    <row r="23" spans="1:5" x14ac:dyDescent="0.35">
      <c r="A23" s="55" t="s">
        <v>1747</v>
      </c>
      <c r="B23" s="386" t="s">
        <v>1768</v>
      </c>
      <c r="C23" s="386">
        <v>34</v>
      </c>
      <c r="D23" s="386">
        <v>4</v>
      </c>
      <c r="E23" s="389">
        <f t="shared" si="0"/>
        <v>144</v>
      </c>
    </row>
    <row r="24" spans="1:5" x14ac:dyDescent="0.35">
      <c r="A24" s="55" t="s">
        <v>1747</v>
      </c>
      <c r="B24" s="386" t="s">
        <v>1769</v>
      </c>
      <c r="C24" s="386">
        <v>9</v>
      </c>
      <c r="D24" s="386">
        <v>4</v>
      </c>
      <c r="E24" s="389">
        <f t="shared" si="0"/>
        <v>144</v>
      </c>
    </row>
    <row r="25" spans="1:5" x14ac:dyDescent="0.35">
      <c r="A25" s="55" t="s">
        <v>1747</v>
      </c>
      <c r="B25" s="386" t="s">
        <v>1770</v>
      </c>
      <c r="C25" s="386" t="s">
        <v>1793</v>
      </c>
      <c r="D25" s="386">
        <v>3</v>
      </c>
      <c r="E25" s="389">
        <f t="shared" si="0"/>
        <v>108</v>
      </c>
    </row>
    <row r="26" spans="1:5" x14ac:dyDescent="0.35">
      <c r="A26" s="55" t="s">
        <v>1747</v>
      </c>
      <c r="B26" s="386" t="s">
        <v>1770</v>
      </c>
      <c r="C26" s="386" t="s">
        <v>710</v>
      </c>
      <c r="D26" s="386">
        <v>2</v>
      </c>
      <c r="E26" s="389">
        <f t="shared" si="0"/>
        <v>72</v>
      </c>
    </row>
    <row r="27" spans="1:5" x14ac:dyDescent="0.35">
      <c r="A27" s="55" t="s">
        <v>1747</v>
      </c>
      <c r="B27" s="386" t="s">
        <v>1770</v>
      </c>
      <c r="C27" s="386" t="s">
        <v>498</v>
      </c>
      <c r="D27" s="386">
        <v>4</v>
      </c>
      <c r="E27" s="389">
        <f t="shared" si="0"/>
        <v>144</v>
      </c>
    </row>
    <row r="28" spans="1:5" x14ac:dyDescent="0.35">
      <c r="A28" s="55" t="s">
        <v>1747</v>
      </c>
      <c r="B28" s="386" t="s">
        <v>1770</v>
      </c>
      <c r="C28" s="386" t="s">
        <v>508</v>
      </c>
      <c r="D28" s="386">
        <v>3</v>
      </c>
      <c r="E28" s="389">
        <f t="shared" si="0"/>
        <v>108</v>
      </c>
    </row>
    <row r="29" spans="1:5" x14ac:dyDescent="0.35">
      <c r="A29" s="55" t="s">
        <v>1747</v>
      </c>
      <c r="B29" s="386" t="s">
        <v>1770</v>
      </c>
      <c r="C29" s="386">
        <v>17</v>
      </c>
      <c r="D29" s="386">
        <v>6</v>
      </c>
      <c r="E29" s="389">
        <f t="shared" si="0"/>
        <v>216</v>
      </c>
    </row>
    <row r="30" spans="1:5" x14ac:dyDescent="0.35">
      <c r="A30" s="55" t="s">
        <v>1747</v>
      </c>
      <c r="B30" s="386" t="s">
        <v>1770</v>
      </c>
      <c r="C30" s="386" t="s">
        <v>588</v>
      </c>
      <c r="D30" s="386">
        <v>6</v>
      </c>
      <c r="E30" s="389">
        <f t="shared" si="0"/>
        <v>216</v>
      </c>
    </row>
    <row r="31" spans="1:5" x14ac:dyDescent="0.35">
      <c r="A31" s="55" t="s">
        <v>1747</v>
      </c>
      <c r="B31" s="386" t="s">
        <v>1770</v>
      </c>
      <c r="C31" s="386">
        <v>22</v>
      </c>
      <c r="D31" s="386">
        <v>7</v>
      </c>
      <c r="E31" s="389">
        <f t="shared" si="0"/>
        <v>252</v>
      </c>
    </row>
    <row r="32" spans="1:5" x14ac:dyDescent="0.35">
      <c r="A32" s="55" t="s">
        <v>1747</v>
      </c>
      <c r="B32" s="386" t="s">
        <v>1770</v>
      </c>
      <c r="C32" s="386">
        <v>6</v>
      </c>
      <c r="D32" s="386">
        <v>3</v>
      </c>
      <c r="E32" s="389">
        <f t="shared" si="0"/>
        <v>108</v>
      </c>
    </row>
    <row r="33" spans="1:5" x14ac:dyDescent="0.35">
      <c r="A33" s="55" t="s">
        <v>1747</v>
      </c>
      <c r="B33" s="386" t="s">
        <v>1770</v>
      </c>
      <c r="C33" s="386">
        <v>8</v>
      </c>
      <c r="D33" s="386">
        <v>4</v>
      </c>
      <c r="E33" s="389">
        <f t="shared" si="0"/>
        <v>144</v>
      </c>
    </row>
    <row r="34" spans="1:5" x14ac:dyDescent="0.35">
      <c r="A34" s="55" t="s">
        <v>1747</v>
      </c>
      <c r="B34" s="386" t="s">
        <v>1770</v>
      </c>
      <c r="C34" s="386" t="s">
        <v>1934</v>
      </c>
      <c r="D34" s="386">
        <v>6</v>
      </c>
      <c r="E34" s="389">
        <f t="shared" si="0"/>
        <v>216</v>
      </c>
    </row>
    <row r="35" spans="1:5" x14ac:dyDescent="0.35">
      <c r="A35" s="55" t="s">
        <v>1747</v>
      </c>
      <c r="B35" s="386" t="s">
        <v>1770</v>
      </c>
      <c r="C35" s="386">
        <v>13</v>
      </c>
      <c r="D35" s="386">
        <v>10</v>
      </c>
      <c r="E35" s="389">
        <f t="shared" si="0"/>
        <v>360</v>
      </c>
    </row>
    <row r="36" spans="1:5" x14ac:dyDescent="0.35">
      <c r="A36" s="55" t="s">
        <v>1747</v>
      </c>
      <c r="B36" s="386" t="s">
        <v>1770</v>
      </c>
      <c r="C36" s="390" t="s">
        <v>262</v>
      </c>
      <c r="D36" s="386">
        <v>7</v>
      </c>
      <c r="E36" s="389">
        <f t="shared" si="0"/>
        <v>252</v>
      </c>
    </row>
    <row r="37" spans="1:5" x14ac:dyDescent="0.35">
      <c r="A37" s="55" t="s">
        <v>1747</v>
      </c>
      <c r="B37" s="386" t="s">
        <v>1771</v>
      </c>
      <c r="C37" s="386" t="s">
        <v>1794</v>
      </c>
      <c r="D37" s="386">
        <v>1</v>
      </c>
      <c r="E37" s="389">
        <f t="shared" si="0"/>
        <v>36</v>
      </c>
    </row>
    <row r="38" spans="1:5" x14ac:dyDescent="0.35">
      <c r="A38" s="55" t="s">
        <v>1747</v>
      </c>
      <c r="B38" s="386" t="s">
        <v>1771</v>
      </c>
      <c r="C38" s="386" t="s">
        <v>441</v>
      </c>
      <c r="D38" s="386">
        <v>1</v>
      </c>
      <c r="E38" s="389">
        <f t="shared" si="0"/>
        <v>36</v>
      </c>
    </row>
    <row r="39" spans="1:5" x14ac:dyDescent="0.35">
      <c r="A39" s="55" t="s">
        <v>1747</v>
      </c>
      <c r="B39" s="386" t="s">
        <v>1771</v>
      </c>
      <c r="C39" s="386">
        <v>26</v>
      </c>
      <c r="D39" s="386">
        <v>2</v>
      </c>
      <c r="E39" s="389">
        <f t="shared" si="0"/>
        <v>72</v>
      </c>
    </row>
    <row r="40" spans="1:5" x14ac:dyDescent="0.35">
      <c r="A40" s="55" t="s">
        <v>1747</v>
      </c>
      <c r="B40" s="386" t="s">
        <v>1771</v>
      </c>
      <c r="C40" s="390">
        <v>31</v>
      </c>
      <c r="D40" s="386">
        <v>2</v>
      </c>
      <c r="E40" s="389">
        <f t="shared" si="0"/>
        <v>72</v>
      </c>
    </row>
    <row r="41" spans="1:5" x14ac:dyDescent="0.35">
      <c r="A41" s="55" t="s">
        <v>1747</v>
      </c>
      <c r="B41" s="386" t="s">
        <v>1771</v>
      </c>
      <c r="C41" s="386">
        <v>34</v>
      </c>
      <c r="D41" s="386">
        <v>6</v>
      </c>
      <c r="E41" s="389">
        <f t="shared" si="0"/>
        <v>216</v>
      </c>
    </row>
    <row r="42" spans="1:5" x14ac:dyDescent="0.35">
      <c r="A42" s="55" t="s">
        <v>1747</v>
      </c>
      <c r="B42" s="386" t="s">
        <v>1771</v>
      </c>
      <c r="C42" s="386">
        <v>39</v>
      </c>
      <c r="D42" s="386">
        <v>6</v>
      </c>
      <c r="E42" s="389">
        <f t="shared" si="0"/>
        <v>216</v>
      </c>
    </row>
    <row r="43" spans="1:5" x14ac:dyDescent="0.35">
      <c r="A43" s="55" t="s">
        <v>1747</v>
      </c>
      <c r="B43" s="386" t="s">
        <v>1772</v>
      </c>
      <c r="C43" s="386">
        <v>11</v>
      </c>
      <c r="D43" s="386">
        <v>1</v>
      </c>
      <c r="E43" s="389">
        <f t="shared" si="0"/>
        <v>36</v>
      </c>
    </row>
    <row r="44" spans="1:5" x14ac:dyDescent="0.35">
      <c r="A44" s="55" t="s">
        <v>1747</v>
      </c>
      <c r="B44" s="386" t="s">
        <v>1772</v>
      </c>
      <c r="C44" s="386">
        <v>4</v>
      </c>
      <c r="D44" s="386">
        <v>1</v>
      </c>
      <c r="E44" s="389">
        <f t="shared" si="0"/>
        <v>36</v>
      </c>
    </row>
    <row r="45" spans="1:5" x14ac:dyDescent="0.35">
      <c r="A45" s="55" t="s">
        <v>1747</v>
      </c>
      <c r="B45" s="386" t="s">
        <v>1772</v>
      </c>
      <c r="C45" s="386" t="s">
        <v>932</v>
      </c>
      <c r="D45" s="386">
        <v>2</v>
      </c>
      <c r="E45" s="389">
        <f t="shared" si="0"/>
        <v>72</v>
      </c>
    </row>
    <row r="46" spans="1:5" x14ac:dyDescent="0.35">
      <c r="A46" s="55" t="s">
        <v>1747</v>
      </c>
      <c r="B46" s="386" t="s">
        <v>1772</v>
      </c>
      <c r="C46" s="386" t="s">
        <v>449</v>
      </c>
      <c r="D46" s="386">
        <v>2</v>
      </c>
      <c r="E46" s="389">
        <f t="shared" si="0"/>
        <v>72</v>
      </c>
    </row>
    <row r="47" spans="1:5" x14ac:dyDescent="0.35">
      <c r="A47" s="55" t="s">
        <v>1747</v>
      </c>
      <c r="B47" s="386" t="s">
        <v>1772</v>
      </c>
      <c r="C47" s="386">
        <v>10</v>
      </c>
      <c r="D47" s="386">
        <v>2</v>
      </c>
      <c r="E47" s="389">
        <f t="shared" si="0"/>
        <v>72</v>
      </c>
    </row>
    <row r="48" spans="1:5" x14ac:dyDescent="0.35">
      <c r="A48" s="55" t="s">
        <v>1747</v>
      </c>
      <c r="B48" s="386" t="s">
        <v>1772</v>
      </c>
      <c r="C48" s="390">
        <v>12</v>
      </c>
      <c r="D48" s="386">
        <v>1</v>
      </c>
      <c r="E48" s="389">
        <f t="shared" si="0"/>
        <v>36</v>
      </c>
    </row>
    <row r="49" spans="1:5" x14ac:dyDescent="0.35">
      <c r="A49" s="55" t="s">
        <v>1747</v>
      </c>
      <c r="B49" s="386" t="s">
        <v>1772</v>
      </c>
      <c r="C49" s="386">
        <v>3</v>
      </c>
      <c r="D49" s="386">
        <v>3</v>
      </c>
      <c r="E49" s="389">
        <f t="shared" si="0"/>
        <v>108</v>
      </c>
    </row>
    <row r="50" spans="1:5" x14ac:dyDescent="0.35">
      <c r="A50" s="55" t="s">
        <v>1747</v>
      </c>
      <c r="B50" s="386" t="s">
        <v>1772</v>
      </c>
      <c r="C50" s="386">
        <v>5</v>
      </c>
      <c r="D50" s="386">
        <v>4</v>
      </c>
      <c r="E50" s="389">
        <f t="shared" si="0"/>
        <v>144</v>
      </c>
    </row>
    <row r="51" spans="1:5" x14ac:dyDescent="0.35">
      <c r="A51" s="55" t="s">
        <v>1747</v>
      </c>
      <c r="B51" s="386" t="s">
        <v>1772</v>
      </c>
      <c r="C51" s="386">
        <v>16</v>
      </c>
      <c r="D51" s="386">
        <v>7</v>
      </c>
      <c r="E51" s="389">
        <f t="shared" si="0"/>
        <v>252</v>
      </c>
    </row>
    <row r="52" spans="1:5" x14ac:dyDescent="0.35">
      <c r="A52" s="55" t="s">
        <v>1747</v>
      </c>
      <c r="B52" s="386" t="s">
        <v>1773</v>
      </c>
      <c r="C52" s="386" t="s">
        <v>948</v>
      </c>
      <c r="D52" s="386">
        <v>3</v>
      </c>
      <c r="E52" s="389">
        <f t="shared" si="0"/>
        <v>108</v>
      </c>
    </row>
    <row r="53" spans="1:5" x14ac:dyDescent="0.35">
      <c r="A53" s="55" t="s">
        <v>1747</v>
      </c>
      <c r="B53" s="386" t="s">
        <v>1773</v>
      </c>
      <c r="C53" s="386">
        <v>9</v>
      </c>
      <c r="D53" s="386">
        <v>2</v>
      </c>
      <c r="E53" s="389">
        <f t="shared" si="0"/>
        <v>72</v>
      </c>
    </row>
    <row r="54" spans="1:5" x14ac:dyDescent="0.35">
      <c r="A54" s="55" t="s">
        <v>1747</v>
      </c>
      <c r="B54" s="386" t="s">
        <v>1773</v>
      </c>
      <c r="C54" s="386">
        <v>8</v>
      </c>
      <c r="D54" s="386">
        <v>7</v>
      </c>
      <c r="E54" s="389">
        <f t="shared" si="0"/>
        <v>252</v>
      </c>
    </row>
    <row r="55" spans="1:5" x14ac:dyDescent="0.35">
      <c r="A55" s="55" t="s">
        <v>1747</v>
      </c>
      <c r="B55" s="386" t="s">
        <v>1773</v>
      </c>
      <c r="C55" s="386">
        <v>10</v>
      </c>
      <c r="D55" s="386">
        <v>4</v>
      </c>
      <c r="E55" s="389">
        <f t="shared" si="0"/>
        <v>144</v>
      </c>
    </row>
    <row r="56" spans="1:5" x14ac:dyDescent="0.35">
      <c r="A56" s="55" t="s">
        <v>1747</v>
      </c>
      <c r="B56" s="386" t="s">
        <v>1773</v>
      </c>
      <c r="C56" s="386">
        <v>2</v>
      </c>
      <c r="D56" s="386">
        <v>1</v>
      </c>
      <c r="E56" s="389">
        <f t="shared" si="0"/>
        <v>36</v>
      </c>
    </row>
    <row r="57" spans="1:5" x14ac:dyDescent="0.35">
      <c r="A57" s="55" t="s">
        <v>1747</v>
      </c>
      <c r="B57" s="386" t="s">
        <v>1773</v>
      </c>
      <c r="C57" s="386">
        <v>21</v>
      </c>
      <c r="D57" s="386">
        <v>5</v>
      </c>
      <c r="E57" s="389">
        <f t="shared" si="0"/>
        <v>180</v>
      </c>
    </row>
    <row r="58" spans="1:5" x14ac:dyDescent="0.35">
      <c r="A58" s="55" t="s">
        <v>1747</v>
      </c>
      <c r="B58" s="386" t="s">
        <v>1774</v>
      </c>
      <c r="C58" s="386">
        <v>15</v>
      </c>
      <c r="D58" s="386">
        <v>3</v>
      </c>
      <c r="E58" s="389">
        <f t="shared" si="0"/>
        <v>108</v>
      </c>
    </row>
    <row r="59" spans="1:5" x14ac:dyDescent="0.35">
      <c r="A59" s="55" t="s">
        <v>1747</v>
      </c>
      <c r="B59" s="386" t="s">
        <v>1775</v>
      </c>
      <c r="C59" s="386">
        <v>4</v>
      </c>
      <c r="D59" s="386">
        <v>4</v>
      </c>
      <c r="E59" s="389">
        <f t="shared" si="0"/>
        <v>144</v>
      </c>
    </row>
    <row r="60" spans="1:5" x14ac:dyDescent="0.35">
      <c r="A60" s="55" t="s">
        <v>1747</v>
      </c>
      <c r="B60" s="386" t="s">
        <v>1776</v>
      </c>
      <c r="C60" s="386" t="s">
        <v>1935</v>
      </c>
      <c r="D60" s="386">
        <v>3</v>
      </c>
      <c r="E60" s="389">
        <f t="shared" si="0"/>
        <v>108</v>
      </c>
    </row>
    <row r="61" spans="1:5" x14ac:dyDescent="0.35">
      <c r="A61" s="55" t="s">
        <v>1747</v>
      </c>
      <c r="B61" s="386" t="s">
        <v>1776</v>
      </c>
      <c r="C61" s="386">
        <v>3</v>
      </c>
      <c r="D61" s="386">
        <v>3</v>
      </c>
      <c r="E61" s="389">
        <f t="shared" si="0"/>
        <v>108</v>
      </c>
    </row>
    <row r="62" spans="1:5" x14ac:dyDescent="0.35">
      <c r="A62" s="55" t="s">
        <v>1747</v>
      </c>
      <c r="B62" s="386" t="s">
        <v>1776</v>
      </c>
      <c r="C62" s="386" t="s">
        <v>1936</v>
      </c>
      <c r="D62" s="386">
        <v>4</v>
      </c>
      <c r="E62" s="389">
        <f t="shared" si="0"/>
        <v>144</v>
      </c>
    </row>
    <row r="63" spans="1:5" x14ac:dyDescent="0.35">
      <c r="A63" s="55" t="s">
        <v>1747</v>
      </c>
      <c r="B63" s="386" t="s">
        <v>1776</v>
      </c>
      <c r="C63" s="386">
        <v>21</v>
      </c>
      <c r="D63" s="386">
        <v>4</v>
      </c>
      <c r="E63" s="389">
        <f t="shared" si="0"/>
        <v>144</v>
      </c>
    </row>
    <row r="64" spans="1:5" x14ac:dyDescent="0.35">
      <c r="A64" s="55" t="s">
        <v>1747</v>
      </c>
      <c r="B64" s="386" t="s">
        <v>1772</v>
      </c>
      <c r="C64" s="386">
        <v>7</v>
      </c>
      <c r="D64" s="386">
        <v>4</v>
      </c>
      <c r="E64" s="389">
        <f t="shared" si="0"/>
        <v>144</v>
      </c>
    </row>
    <row r="65" spans="1:5" x14ac:dyDescent="0.35">
      <c r="A65" s="55" t="s">
        <v>1747</v>
      </c>
      <c r="B65" s="386" t="s">
        <v>1772</v>
      </c>
      <c r="C65" s="386">
        <v>1</v>
      </c>
      <c r="D65" s="386">
        <v>8</v>
      </c>
      <c r="E65" s="389">
        <f t="shared" si="0"/>
        <v>288</v>
      </c>
    </row>
    <row r="66" spans="1:5" x14ac:dyDescent="0.35">
      <c r="A66" s="55" t="s">
        <v>1747</v>
      </c>
      <c r="B66" s="386" t="s">
        <v>1777</v>
      </c>
      <c r="C66" s="386">
        <v>1</v>
      </c>
      <c r="D66" s="386">
        <v>3</v>
      </c>
      <c r="E66" s="389">
        <f t="shared" si="0"/>
        <v>108</v>
      </c>
    </row>
    <row r="67" spans="1:5" x14ac:dyDescent="0.35">
      <c r="A67" s="55" t="s">
        <v>1747</v>
      </c>
      <c r="B67" s="386" t="s">
        <v>1778</v>
      </c>
      <c r="C67" s="386">
        <v>6</v>
      </c>
      <c r="D67" s="386">
        <v>2</v>
      </c>
      <c r="E67" s="389">
        <f t="shared" ref="E67:E130" si="1">D67*36</f>
        <v>72</v>
      </c>
    </row>
    <row r="68" spans="1:5" x14ac:dyDescent="0.35">
      <c r="A68" s="55" t="s">
        <v>1747</v>
      </c>
      <c r="B68" s="386" t="s">
        <v>1778</v>
      </c>
      <c r="C68" s="386">
        <v>3</v>
      </c>
      <c r="D68" s="386">
        <v>2</v>
      </c>
      <c r="E68" s="389">
        <f t="shared" si="1"/>
        <v>72</v>
      </c>
    </row>
    <row r="69" spans="1:5" x14ac:dyDescent="0.35">
      <c r="A69" s="55" t="s">
        <v>1747</v>
      </c>
      <c r="B69" s="386" t="s">
        <v>1778</v>
      </c>
      <c r="C69" s="386" t="s">
        <v>1795</v>
      </c>
      <c r="D69" s="386">
        <v>2</v>
      </c>
      <c r="E69" s="389">
        <f t="shared" si="1"/>
        <v>72</v>
      </c>
    </row>
    <row r="70" spans="1:5" x14ac:dyDescent="0.35">
      <c r="A70" s="55" t="s">
        <v>1747</v>
      </c>
      <c r="B70" s="386" t="s">
        <v>1778</v>
      </c>
      <c r="C70" s="386" t="s">
        <v>1796</v>
      </c>
      <c r="D70" s="386">
        <v>2</v>
      </c>
      <c r="E70" s="389">
        <f t="shared" si="1"/>
        <v>72</v>
      </c>
    </row>
    <row r="71" spans="1:5" x14ac:dyDescent="0.35">
      <c r="A71" s="55" t="s">
        <v>1747</v>
      </c>
      <c r="B71" s="386" t="s">
        <v>1778</v>
      </c>
      <c r="C71" s="386">
        <v>12</v>
      </c>
      <c r="D71" s="386">
        <v>1</v>
      </c>
      <c r="E71" s="389">
        <f t="shared" si="1"/>
        <v>36</v>
      </c>
    </row>
    <row r="72" spans="1:5" x14ac:dyDescent="0.35">
      <c r="A72" s="55" t="s">
        <v>1747</v>
      </c>
      <c r="B72" s="386" t="s">
        <v>1778</v>
      </c>
      <c r="C72" s="386" t="s">
        <v>932</v>
      </c>
      <c r="D72" s="386">
        <v>3</v>
      </c>
      <c r="E72" s="389">
        <f t="shared" si="1"/>
        <v>108</v>
      </c>
    </row>
    <row r="73" spans="1:5" x14ac:dyDescent="0.35">
      <c r="A73" s="55" t="s">
        <v>1747</v>
      </c>
      <c r="B73" s="386" t="s">
        <v>1778</v>
      </c>
      <c r="C73" s="386" t="s">
        <v>1797</v>
      </c>
      <c r="D73" s="386">
        <v>3</v>
      </c>
      <c r="E73" s="389">
        <f t="shared" si="1"/>
        <v>108</v>
      </c>
    </row>
    <row r="74" spans="1:5" x14ac:dyDescent="0.35">
      <c r="A74" s="55" t="s">
        <v>1747</v>
      </c>
      <c r="B74" s="386" t="s">
        <v>1779</v>
      </c>
      <c r="C74" s="386">
        <v>14</v>
      </c>
      <c r="D74" s="386">
        <v>3</v>
      </c>
      <c r="E74" s="389">
        <f t="shared" si="1"/>
        <v>108</v>
      </c>
    </row>
    <row r="75" spans="1:5" x14ac:dyDescent="0.35">
      <c r="A75" s="55" t="s">
        <v>1747</v>
      </c>
      <c r="B75" s="386" t="s">
        <v>1779</v>
      </c>
      <c r="C75" s="386">
        <v>11</v>
      </c>
      <c r="D75" s="386">
        <v>10</v>
      </c>
      <c r="E75" s="389">
        <f t="shared" si="1"/>
        <v>360</v>
      </c>
    </row>
    <row r="76" spans="1:5" x14ac:dyDescent="0.35">
      <c r="A76" s="55" t="s">
        <v>1747</v>
      </c>
      <c r="B76" s="386" t="s">
        <v>1779</v>
      </c>
      <c r="C76" s="386">
        <v>16</v>
      </c>
      <c r="D76" s="386">
        <v>12</v>
      </c>
      <c r="E76" s="389">
        <f t="shared" si="1"/>
        <v>432</v>
      </c>
    </row>
    <row r="77" spans="1:5" x14ac:dyDescent="0.35">
      <c r="A77" s="55" t="s">
        <v>1747</v>
      </c>
      <c r="B77" s="386" t="s">
        <v>1780</v>
      </c>
      <c r="C77" s="386">
        <v>14</v>
      </c>
      <c r="D77" s="386">
        <v>5</v>
      </c>
      <c r="E77" s="389">
        <f t="shared" si="1"/>
        <v>180</v>
      </c>
    </row>
    <row r="78" spans="1:5" x14ac:dyDescent="0.35">
      <c r="A78" s="55" t="s">
        <v>1747</v>
      </c>
      <c r="B78" s="386" t="s">
        <v>1781</v>
      </c>
      <c r="C78" s="386">
        <v>20</v>
      </c>
      <c r="D78" s="386">
        <v>3</v>
      </c>
      <c r="E78" s="389">
        <f t="shared" si="1"/>
        <v>108</v>
      </c>
    </row>
    <row r="79" spans="1:5" x14ac:dyDescent="0.35">
      <c r="A79" s="55" t="s">
        <v>1747</v>
      </c>
      <c r="B79" s="386" t="s">
        <v>1781</v>
      </c>
      <c r="C79" s="386">
        <v>21</v>
      </c>
      <c r="D79" s="386">
        <v>2</v>
      </c>
      <c r="E79" s="389">
        <f t="shared" si="1"/>
        <v>72</v>
      </c>
    </row>
    <row r="80" spans="1:5" x14ac:dyDescent="0.35">
      <c r="A80" s="55" t="s">
        <v>1747</v>
      </c>
      <c r="B80" s="386" t="s">
        <v>1781</v>
      </c>
      <c r="C80" s="386">
        <v>24</v>
      </c>
      <c r="D80" s="386">
        <v>3</v>
      </c>
      <c r="E80" s="389">
        <f t="shared" si="1"/>
        <v>108</v>
      </c>
    </row>
    <row r="81" spans="1:5" x14ac:dyDescent="0.35">
      <c r="A81" s="55" t="s">
        <v>1747</v>
      </c>
      <c r="B81" s="386" t="s">
        <v>1781</v>
      </c>
      <c r="C81" s="386">
        <v>25</v>
      </c>
      <c r="D81" s="386">
        <v>3</v>
      </c>
      <c r="E81" s="389">
        <f t="shared" si="1"/>
        <v>108</v>
      </c>
    </row>
    <row r="82" spans="1:5" x14ac:dyDescent="0.35">
      <c r="A82" s="55" t="s">
        <v>1747</v>
      </c>
      <c r="B82" s="386" t="s">
        <v>1781</v>
      </c>
      <c r="C82" s="386">
        <v>8</v>
      </c>
      <c r="D82" s="386">
        <v>5</v>
      </c>
      <c r="E82" s="389">
        <f t="shared" si="1"/>
        <v>180</v>
      </c>
    </row>
    <row r="83" spans="1:5" x14ac:dyDescent="0.35">
      <c r="A83" s="55" t="s">
        <v>1747</v>
      </c>
      <c r="B83" s="386" t="s">
        <v>1781</v>
      </c>
      <c r="C83" s="386">
        <v>23</v>
      </c>
      <c r="D83" s="386">
        <v>5</v>
      </c>
      <c r="E83" s="389">
        <f t="shared" si="1"/>
        <v>180</v>
      </c>
    </row>
    <row r="84" spans="1:5" x14ac:dyDescent="0.35">
      <c r="A84" s="55" t="s">
        <v>1747</v>
      </c>
      <c r="B84" s="386" t="s">
        <v>1781</v>
      </c>
      <c r="C84" s="386">
        <v>14</v>
      </c>
      <c r="D84" s="386">
        <v>7</v>
      </c>
      <c r="E84" s="389">
        <f t="shared" si="1"/>
        <v>252</v>
      </c>
    </row>
    <row r="85" spans="1:5" x14ac:dyDescent="0.35">
      <c r="A85" s="55" t="s">
        <v>1747</v>
      </c>
      <c r="B85" s="386" t="s">
        <v>1782</v>
      </c>
      <c r="C85" s="386">
        <v>5</v>
      </c>
      <c r="D85" s="386">
        <v>1</v>
      </c>
      <c r="E85" s="389">
        <f t="shared" si="1"/>
        <v>36</v>
      </c>
    </row>
    <row r="86" spans="1:5" x14ac:dyDescent="0.35">
      <c r="A86" s="55" t="s">
        <v>1747</v>
      </c>
      <c r="B86" s="386" t="s">
        <v>1782</v>
      </c>
      <c r="C86" s="386" t="s">
        <v>1798</v>
      </c>
      <c r="D86" s="386">
        <v>1</v>
      </c>
      <c r="E86" s="389">
        <f t="shared" si="1"/>
        <v>36</v>
      </c>
    </row>
    <row r="87" spans="1:5" x14ac:dyDescent="0.35">
      <c r="A87" s="55" t="s">
        <v>1747</v>
      </c>
      <c r="B87" s="386" t="s">
        <v>1782</v>
      </c>
      <c r="C87" s="386">
        <v>4</v>
      </c>
      <c r="D87" s="386">
        <v>6</v>
      </c>
      <c r="E87" s="389">
        <f t="shared" si="1"/>
        <v>216</v>
      </c>
    </row>
    <row r="88" spans="1:5" x14ac:dyDescent="0.35">
      <c r="A88" s="55" t="s">
        <v>1747</v>
      </c>
      <c r="B88" s="386" t="s">
        <v>1783</v>
      </c>
      <c r="C88" s="386">
        <v>4</v>
      </c>
      <c r="D88" s="386">
        <v>6</v>
      </c>
      <c r="E88" s="389">
        <f t="shared" si="1"/>
        <v>216</v>
      </c>
    </row>
    <row r="89" spans="1:5" x14ac:dyDescent="0.35">
      <c r="A89" s="55" t="s">
        <v>1747</v>
      </c>
      <c r="B89" s="386" t="s">
        <v>1783</v>
      </c>
      <c r="C89" s="386">
        <v>2</v>
      </c>
      <c r="D89" s="386">
        <v>9</v>
      </c>
      <c r="E89" s="389">
        <f t="shared" si="1"/>
        <v>324</v>
      </c>
    </row>
    <row r="90" spans="1:5" x14ac:dyDescent="0.35">
      <c r="A90" s="55" t="s">
        <v>1747</v>
      </c>
      <c r="B90" s="386" t="s">
        <v>1784</v>
      </c>
      <c r="C90" s="386">
        <v>8</v>
      </c>
      <c r="D90" s="386">
        <v>1</v>
      </c>
      <c r="E90" s="389">
        <f t="shared" si="1"/>
        <v>36</v>
      </c>
    </row>
    <row r="91" spans="1:5" x14ac:dyDescent="0.35">
      <c r="A91" s="55" t="s">
        <v>1747</v>
      </c>
      <c r="B91" s="386" t="s">
        <v>1784</v>
      </c>
      <c r="C91" s="386">
        <v>9</v>
      </c>
      <c r="D91" s="386">
        <v>8</v>
      </c>
      <c r="E91" s="389">
        <f t="shared" si="1"/>
        <v>288</v>
      </c>
    </row>
    <row r="92" spans="1:5" x14ac:dyDescent="0.35">
      <c r="A92" s="55" t="s">
        <v>1747</v>
      </c>
      <c r="B92" s="386" t="s">
        <v>1785</v>
      </c>
      <c r="C92" s="386" t="s">
        <v>1937</v>
      </c>
      <c r="D92" s="386">
        <v>1</v>
      </c>
      <c r="E92" s="389">
        <f t="shared" si="1"/>
        <v>36</v>
      </c>
    </row>
    <row r="93" spans="1:5" x14ac:dyDescent="0.35">
      <c r="A93" s="55" t="s">
        <v>1747</v>
      </c>
      <c r="B93" s="386" t="s">
        <v>1785</v>
      </c>
      <c r="C93" s="386">
        <v>10</v>
      </c>
      <c r="D93" s="386">
        <v>2</v>
      </c>
      <c r="E93" s="389">
        <f t="shared" si="1"/>
        <v>72</v>
      </c>
    </row>
    <row r="94" spans="1:5" x14ac:dyDescent="0.35">
      <c r="A94" s="55" t="s">
        <v>1747</v>
      </c>
      <c r="B94" s="386" t="s">
        <v>1785</v>
      </c>
      <c r="C94" s="386">
        <v>14</v>
      </c>
      <c r="D94" s="386">
        <v>2</v>
      </c>
      <c r="E94" s="389">
        <f t="shared" si="1"/>
        <v>72</v>
      </c>
    </row>
    <row r="95" spans="1:5" x14ac:dyDescent="0.35">
      <c r="A95" s="55" t="s">
        <v>1747</v>
      </c>
      <c r="B95" s="386" t="s">
        <v>1785</v>
      </c>
      <c r="C95" s="390">
        <v>4</v>
      </c>
      <c r="D95" s="386">
        <v>2</v>
      </c>
      <c r="E95" s="389">
        <f t="shared" si="1"/>
        <v>72</v>
      </c>
    </row>
    <row r="96" spans="1:5" x14ac:dyDescent="0.35">
      <c r="A96" s="55" t="s">
        <v>1747</v>
      </c>
      <c r="B96" s="386" t="s">
        <v>1785</v>
      </c>
      <c r="C96" s="386">
        <v>12</v>
      </c>
      <c r="D96" s="386">
        <v>2</v>
      </c>
      <c r="E96" s="389">
        <f t="shared" si="1"/>
        <v>72</v>
      </c>
    </row>
    <row r="97" spans="1:5" x14ac:dyDescent="0.35">
      <c r="A97" s="55" t="s">
        <v>1747</v>
      </c>
      <c r="B97" s="386" t="s">
        <v>1785</v>
      </c>
      <c r="C97" s="386">
        <v>3</v>
      </c>
      <c r="D97" s="386">
        <v>1</v>
      </c>
      <c r="E97" s="389">
        <f t="shared" si="1"/>
        <v>36</v>
      </c>
    </row>
    <row r="98" spans="1:5" x14ac:dyDescent="0.35">
      <c r="A98" s="55" t="s">
        <v>1747</v>
      </c>
      <c r="B98" s="386" t="s">
        <v>1785</v>
      </c>
      <c r="C98" s="386">
        <v>8</v>
      </c>
      <c r="D98" s="386">
        <v>1</v>
      </c>
      <c r="E98" s="389">
        <f t="shared" si="1"/>
        <v>36</v>
      </c>
    </row>
    <row r="99" spans="1:5" x14ac:dyDescent="0.35">
      <c r="A99" s="55" t="s">
        <v>1747</v>
      </c>
      <c r="B99" s="386" t="s">
        <v>1786</v>
      </c>
      <c r="C99" s="386">
        <v>15</v>
      </c>
      <c r="D99" s="386">
        <v>1</v>
      </c>
      <c r="E99" s="389">
        <f t="shared" si="1"/>
        <v>36</v>
      </c>
    </row>
    <row r="100" spans="1:5" x14ac:dyDescent="0.35">
      <c r="A100" s="55" t="s">
        <v>1747</v>
      </c>
      <c r="B100" s="386" t="s">
        <v>1786</v>
      </c>
      <c r="C100" s="386">
        <v>14</v>
      </c>
      <c r="D100" s="386">
        <v>4</v>
      </c>
      <c r="E100" s="389">
        <f t="shared" si="1"/>
        <v>144</v>
      </c>
    </row>
    <row r="101" spans="1:5" x14ac:dyDescent="0.35">
      <c r="A101" s="55" t="s">
        <v>1747</v>
      </c>
      <c r="B101" s="386" t="s">
        <v>1786</v>
      </c>
      <c r="C101" s="386">
        <v>16</v>
      </c>
      <c r="D101" s="386">
        <v>4</v>
      </c>
      <c r="E101" s="389">
        <f t="shared" si="1"/>
        <v>144</v>
      </c>
    </row>
    <row r="102" spans="1:5" x14ac:dyDescent="0.35">
      <c r="A102" s="55" t="s">
        <v>1747</v>
      </c>
      <c r="B102" s="386" t="s">
        <v>1787</v>
      </c>
      <c r="C102" s="386">
        <v>11</v>
      </c>
      <c r="D102" s="386">
        <v>7</v>
      </c>
      <c r="E102" s="389">
        <f t="shared" si="1"/>
        <v>252</v>
      </c>
    </row>
    <row r="103" spans="1:5" x14ac:dyDescent="0.35">
      <c r="A103" s="55" t="s">
        <v>1747</v>
      </c>
      <c r="B103" s="386" t="s">
        <v>1787</v>
      </c>
      <c r="C103" s="386" t="s">
        <v>1238</v>
      </c>
      <c r="D103" s="386">
        <v>5</v>
      </c>
      <c r="E103" s="389">
        <f t="shared" si="1"/>
        <v>180</v>
      </c>
    </row>
    <row r="104" spans="1:5" x14ac:dyDescent="0.35">
      <c r="A104" s="55" t="s">
        <v>1747</v>
      </c>
      <c r="B104" s="386" t="s">
        <v>1788</v>
      </c>
      <c r="C104" s="527" t="s">
        <v>1933</v>
      </c>
      <c r="D104" s="386">
        <v>1</v>
      </c>
      <c r="E104" s="389">
        <f t="shared" si="1"/>
        <v>36</v>
      </c>
    </row>
    <row r="105" spans="1:5" x14ac:dyDescent="0.35">
      <c r="A105" s="55" t="s">
        <v>1747</v>
      </c>
      <c r="B105" s="386" t="s">
        <v>1788</v>
      </c>
      <c r="C105" s="386" t="s">
        <v>1799</v>
      </c>
      <c r="D105" s="386">
        <v>2</v>
      </c>
      <c r="E105" s="389">
        <f t="shared" si="1"/>
        <v>72</v>
      </c>
    </row>
    <row r="106" spans="1:5" x14ac:dyDescent="0.35">
      <c r="A106" s="55" t="s">
        <v>1747</v>
      </c>
      <c r="B106" s="386" t="s">
        <v>1788</v>
      </c>
      <c r="C106" s="386">
        <v>24</v>
      </c>
      <c r="D106" s="386">
        <v>4</v>
      </c>
      <c r="E106" s="389">
        <f t="shared" si="1"/>
        <v>144</v>
      </c>
    </row>
    <row r="107" spans="1:5" x14ac:dyDescent="0.35">
      <c r="A107" s="55" t="s">
        <v>1747</v>
      </c>
      <c r="B107" s="386" t="s">
        <v>1788</v>
      </c>
      <c r="C107" s="390" t="s">
        <v>1800</v>
      </c>
      <c r="D107" s="386">
        <v>2</v>
      </c>
      <c r="E107" s="389">
        <f t="shared" si="1"/>
        <v>72</v>
      </c>
    </row>
    <row r="108" spans="1:5" x14ac:dyDescent="0.35">
      <c r="A108" s="55" t="s">
        <v>1747</v>
      </c>
      <c r="B108" s="386" t="s">
        <v>1788</v>
      </c>
      <c r="C108" s="386">
        <v>19</v>
      </c>
      <c r="D108" s="386">
        <v>2</v>
      </c>
      <c r="E108" s="389">
        <f t="shared" si="1"/>
        <v>72</v>
      </c>
    </row>
    <row r="109" spans="1:5" x14ac:dyDescent="0.35">
      <c r="A109" s="55" t="s">
        <v>1747</v>
      </c>
      <c r="B109" s="386" t="s">
        <v>1788</v>
      </c>
      <c r="C109" s="386">
        <v>13</v>
      </c>
      <c r="D109" s="386">
        <v>5</v>
      </c>
      <c r="E109" s="389">
        <f t="shared" si="1"/>
        <v>180</v>
      </c>
    </row>
    <row r="110" spans="1:5" x14ac:dyDescent="0.35">
      <c r="A110" s="55" t="s">
        <v>1747</v>
      </c>
      <c r="B110" s="386" t="s">
        <v>1788</v>
      </c>
      <c r="C110" s="386" t="s">
        <v>1801</v>
      </c>
      <c r="D110" s="386">
        <v>6</v>
      </c>
      <c r="E110" s="389">
        <f t="shared" si="1"/>
        <v>216</v>
      </c>
    </row>
    <row r="111" spans="1:5" x14ac:dyDescent="0.35">
      <c r="A111" s="55" t="s">
        <v>1747</v>
      </c>
      <c r="B111" s="386" t="s">
        <v>1788</v>
      </c>
      <c r="C111" s="386">
        <v>15</v>
      </c>
      <c r="D111" s="386">
        <v>10</v>
      </c>
      <c r="E111" s="389">
        <f t="shared" si="1"/>
        <v>360</v>
      </c>
    </row>
    <row r="112" spans="1:5" x14ac:dyDescent="0.35">
      <c r="A112" s="55" t="s">
        <v>1747</v>
      </c>
      <c r="B112" s="386" t="s">
        <v>1773</v>
      </c>
      <c r="C112" s="386">
        <v>23</v>
      </c>
      <c r="D112" s="386">
        <v>2</v>
      </c>
      <c r="E112" s="389">
        <f t="shared" si="1"/>
        <v>72</v>
      </c>
    </row>
    <row r="113" spans="1:5" x14ac:dyDescent="0.35">
      <c r="A113" s="55" t="s">
        <v>1747</v>
      </c>
      <c r="B113" s="386" t="s">
        <v>1773</v>
      </c>
      <c r="C113" s="390" t="s">
        <v>949</v>
      </c>
      <c r="D113" s="386">
        <v>3</v>
      </c>
      <c r="E113" s="389">
        <f t="shared" si="1"/>
        <v>108</v>
      </c>
    </row>
    <row r="114" spans="1:5" x14ac:dyDescent="0.35">
      <c r="A114" s="55" t="s">
        <v>1747</v>
      </c>
      <c r="B114" s="386" t="s">
        <v>1776</v>
      </c>
      <c r="C114" s="386">
        <v>13</v>
      </c>
      <c r="D114" s="386">
        <v>6</v>
      </c>
      <c r="E114" s="389">
        <f t="shared" si="1"/>
        <v>216</v>
      </c>
    </row>
    <row r="115" spans="1:5" x14ac:dyDescent="0.35">
      <c r="A115" s="55" t="s">
        <v>1747</v>
      </c>
      <c r="B115" s="386" t="s">
        <v>1776</v>
      </c>
      <c r="C115" s="386">
        <v>19</v>
      </c>
      <c r="D115" s="386">
        <v>13</v>
      </c>
      <c r="E115" s="389">
        <f t="shared" si="1"/>
        <v>468</v>
      </c>
    </row>
    <row r="116" spans="1:5" x14ac:dyDescent="0.35">
      <c r="A116" s="55" t="s">
        <v>1747</v>
      </c>
      <c r="B116" s="386" t="s">
        <v>1789</v>
      </c>
      <c r="C116" s="386" t="s">
        <v>1802</v>
      </c>
      <c r="D116" s="386">
        <v>3</v>
      </c>
      <c r="E116" s="389">
        <f t="shared" si="1"/>
        <v>108</v>
      </c>
    </row>
    <row r="117" spans="1:5" x14ac:dyDescent="0.35">
      <c r="A117" s="55" t="s">
        <v>1747</v>
      </c>
      <c r="B117" s="386" t="s">
        <v>1789</v>
      </c>
      <c r="C117" s="386">
        <v>20</v>
      </c>
      <c r="D117" s="386">
        <v>2</v>
      </c>
      <c r="E117" s="389">
        <f t="shared" si="1"/>
        <v>72</v>
      </c>
    </row>
    <row r="118" spans="1:5" x14ac:dyDescent="0.35">
      <c r="A118" s="55" t="s">
        <v>1747</v>
      </c>
      <c r="B118" s="386" t="s">
        <v>1789</v>
      </c>
      <c r="C118" s="386">
        <v>19</v>
      </c>
      <c r="D118" s="386">
        <v>1</v>
      </c>
      <c r="E118" s="389">
        <f t="shared" si="1"/>
        <v>36</v>
      </c>
    </row>
    <row r="119" spans="1:5" x14ac:dyDescent="0.35">
      <c r="A119" s="55" t="s">
        <v>1747</v>
      </c>
      <c r="B119" s="386" t="s">
        <v>1789</v>
      </c>
      <c r="C119" s="386">
        <v>8</v>
      </c>
      <c r="D119" s="386">
        <v>2</v>
      </c>
      <c r="E119" s="389">
        <f t="shared" si="1"/>
        <v>72</v>
      </c>
    </row>
    <row r="120" spans="1:5" x14ac:dyDescent="0.35">
      <c r="A120" s="55" t="s">
        <v>1747</v>
      </c>
      <c r="B120" s="386" t="s">
        <v>1789</v>
      </c>
      <c r="C120" s="386">
        <v>11</v>
      </c>
      <c r="D120" s="386">
        <v>2</v>
      </c>
      <c r="E120" s="389">
        <f t="shared" si="1"/>
        <v>72</v>
      </c>
    </row>
    <row r="121" spans="1:5" x14ac:dyDescent="0.35">
      <c r="A121" s="55" t="s">
        <v>1747</v>
      </c>
      <c r="B121" s="386" t="s">
        <v>1789</v>
      </c>
      <c r="C121" s="386">
        <v>17</v>
      </c>
      <c r="D121" s="386">
        <v>2</v>
      </c>
      <c r="E121" s="389">
        <f t="shared" si="1"/>
        <v>72</v>
      </c>
    </row>
    <row r="122" spans="1:5" x14ac:dyDescent="0.35">
      <c r="A122" s="55" t="s">
        <v>1747</v>
      </c>
      <c r="B122" s="386" t="s">
        <v>1789</v>
      </c>
      <c r="C122" s="386">
        <v>18</v>
      </c>
      <c r="D122" s="386">
        <v>2</v>
      </c>
      <c r="E122" s="389">
        <f t="shared" si="1"/>
        <v>72</v>
      </c>
    </row>
    <row r="123" spans="1:5" x14ac:dyDescent="0.35">
      <c r="A123" s="55" t="s">
        <v>1747</v>
      </c>
      <c r="B123" s="386" t="s">
        <v>1789</v>
      </c>
      <c r="C123" s="386">
        <v>21</v>
      </c>
      <c r="D123" s="386">
        <v>2</v>
      </c>
      <c r="E123" s="389">
        <f t="shared" si="1"/>
        <v>72</v>
      </c>
    </row>
    <row r="124" spans="1:5" x14ac:dyDescent="0.35">
      <c r="A124" s="55" t="s">
        <v>1747</v>
      </c>
      <c r="B124" s="386" t="s">
        <v>1789</v>
      </c>
      <c r="C124" s="386">
        <v>16</v>
      </c>
      <c r="D124" s="386">
        <v>3</v>
      </c>
      <c r="E124" s="389">
        <f t="shared" si="1"/>
        <v>108</v>
      </c>
    </row>
    <row r="125" spans="1:5" x14ac:dyDescent="0.35">
      <c r="A125" s="55" t="s">
        <v>1747</v>
      </c>
      <c r="B125" s="386" t="s">
        <v>1764</v>
      </c>
      <c r="C125" s="386" t="s">
        <v>587</v>
      </c>
      <c r="D125" s="386">
        <v>2</v>
      </c>
      <c r="E125" s="389">
        <f t="shared" si="1"/>
        <v>72</v>
      </c>
    </row>
    <row r="126" spans="1:5" x14ac:dyDescent="0.35">
      <c r="A126" s="55" t="s">
        <v>1747</v>
      </c>
      <c r="B126" s="386" t="s">
        <v>1764</v>
      </c>
      <c r="C126" s="386">
        <v>3</v>
      </c>
      <c r="D126" s="386">
        <v>1</v>
      </c>
      <c r="E126" s="389">
        <f t="shared" si="1"/>
        <v>36</v>
      </c>
    </row>
    <row r="127" spans="1:5" x14ac:dyDescent="0.35">
      <c r="A127" s="55" t="s">
        <v>1747</v>
      </c>
      <c r="B127" s="386" t="s">
        <v>1767</v>
      </c>
      <c r="C127" s="386">
        <v>63</v>
      </c>
      <c r="D127" s="386">
        <v>3</v>
      </c>
      <c r="E127" s="389">
        <f t="shared" si="1"/>
        <v>108</v>
      </c>
    </row>
    <row r="128" spans="1:5" x14ac:dyDescent="0.35">
      <c r="A128" s="55" t="s">
        <v>1747</v>
      </c>
      <c r="B128" s="386" t="s">
        <v>1767</v>
      </c>
      <c r="C128" s="386">
        <v>46</v>
      </c>
      <c r="D128" s="386">
        <v>1</v>
      </c>
      <c r="E128" s="389">
        <f t="shared" si="1"/>
        <v>36</v>
      </c>
    </row>
    <row r="129" spans="1:5" x14ac:dyDescent="0.35">
      <c r="A129" s="55" t="s">
        <v>1747</v>
      </c>
      <c r="B129" s="386" t="s">
        <v>1767</v>
      </c>
      <c r="C129" s="386">
        <v>50</v>
      </c>
      <c r="D129" s="386">
        <v>4</v>
      </c>
      <c r="E129" s="389">
        <f t="shared" si="1"/>
        <v>144</v>
      </c>
    </row>
    <row r="130" spans="1:5" x14ac:dyDescent="0.35">
      <c r="A130" s="55" t="s">
        <v>1747</v>
      </c>
      <c r="B130" s="386" t="s">
        <v>1770</v>
      </c>
      <c r="C130" s="386">
        <v>11</v>
      </c>
      <c r="D130" s="386">
        <v>2</v>
      </c>
      <c r="E130" s="389">
        <f t="shared" si="1"/>
        <v>72</v>
      </c>
    </row>
    <row r="131" spans="1:5" x14ac:dyDescent="0.35">
      <c r="A131" s="55" t="s">
        <v>1747</v>
      </c>
      <c r="B131" s="386" t="s">
        <v>1770</v>
      </c>
      <c r="C131" s="386">
        <v>15</v>
      </c>
      <c r="D131" s="386">
        <v>2</v>
      </c>
      <c r="E131" s="389">
        <f t="shared" ref="E131:E154" si="2">D131*36</f>
        <v>72</v>
      </c>
    </row>
    <row r="132" spans="1:5" x14ac:dyDescent="0.35">
      <c r="A132" s="55" t="s">
        <v>1747</v>
      </c>
      <c r="B132" s="386" t="s">
        <v>1772</v>
      </c>
      <c r="C132" s="386">
        <v>2</v>
      </c>
      <c r="D132" s="386">
        <v>1</v>
      </c>
      <c r="E132" s="389">
        <f t="shared" si="2"/>
        <v>36</v>
      </c>
    </row>
    <row r="133" spans="1:5" x14ac:dyDescent="0.35">
      <c r="A133" s="55" t="s">
        <v>1747</v>
      </c>
      <c r="B133" s="386" t="s">
        <v>1777</v>
      </c>
      <c r="C133" s="386">
        <v>3</v>
      </c>
      <c r="D133" s="386">
        <v>3</v>
      </c>
      <c r="E133" s="389">
        <f t="shared" si="2"/>
        <v>108</v>
      </c>
    </row>
    <row r="134" spans="1:5" x14ac:dyDescent="0.35">
      <c r="A134" s="55" t="s">
        <v>1747</v>
      </c>
      <c r="B134" s="386" t="s">
        <v>1778</v>
      </c>
      <c r="C134" s="386" t="s">
        <v>954</v>
      </c>
      <c r="D134" s="386">
        <v>2</v>
      </c>
      <c r="E134" s="389">
        <f t="shared" si="2"/>
        <v>72</v>
      </c>
    </row>
    <row r="135" spans="1:5" x14ac:dyDescent="0.35">
      <c r="A135" s="55" t="s">
        <v>1747</v>
      </c>
      <c r="B135" s="386" t="s">
        <v>1778</v>
      </c>
      <c r="C135" s="386">
        <v>6</v>
      </c>
      <c r="D135" s="386">
        <v>1</v>
      </c>
      <c r="E135" s="389">
        <f t="shared" si="2"/>
        <v>36</v>
      </c>
    </row>
    <row r="136" spans="1:5" x14ac:dyDescent="0.35">
      <c r="A136" s="55" t="s">
        <v>1747</v>
      </c>
      <c r="B136" s="386" t="s">
        <v>1778</v>
      </c>
      <c r="C136" s="386" t="s">
        <v>265</v>
      </c>
      <c r="D136" s="386">
        <v>2</v>
      </c>
      <c r="E136" s="389">
        <f t="shared" si="2"/>
        <v>72</v>
      </c>
    </row>
    <row r="137" spans="1:5" x14ac:dyDescent="0.35">
      <c r="A137" s="55" t="s">
        <v>1747</v>
      </c>
      <c r="B137" s="386" t="s">
        <v>1778</v>
      </c>
      <c r="C137" s="386">
        <v>15</v>
      </c>
      <c r="D137" s="386">
        <v>2</v>
      </c>
      <c r="E137" s="389">
        <f t="shared" si="2"/>
        <v>72</v>
      </c>
    </row>
    <row r="138" spans="1:5" x14ac:dyDescent="0.35">
      <c r="A138" s="55" t="s">
        <v>1747</v>
      </c>
      <c r="B138" s="386" t="s">
        <v>1778</v>
      </c>
      <c r="C138" s="386" t="s">
        <v>498</v>
      </c>
      <c r="D138" s="386">
        <v>2</v>
      </c>
      <c r="E138" s="389">
        <f t="shared" si="2"/>
        <v>72</v>
      </c>
    </row>
    <row r="139" spans="1:5" x14ac:dyDescent="0.35">
      <c r="A139" s="55" t="s">
        <v>1747</v>
      </c>
      <c r="B139" s="386" t="s">
        <v>1778</v>
      </c>
      <c r="C139" s="386" t="s">
        <v>717</v>
      </c>
      <c r="D139" s="386">
        <v>2</v>
      </c>
      <c r="E139" s="389">
        <f t="shared" si="2"/>
        <v>72</v>
      </c>
    </row>
    <row r="140" spans="1:5" x14ac:dyDescent="0.35">
      <c r="A140" s="55" t="s">
        <v>1747</v>
      </c>
      <c r="B140" s="386" t="s">
        <v>1778</v>
      </c>
      <c r="C140" s="386">
        <v>19</v>
      </c>
      <c r="D140" s="386">
        <v>2</v>
      </c>
      <c r="E140" s="389">
        <f t="shared" si="2"/>
        <v>72</v>
      </c>
    </row>
    <row r="141" spans="1:5" x14ac:dyDescent="0.35">
      <c r="A141" s="55" t="s">
        <v>1747</v>
      </c>
      <c r="B141" s="386" t="s">
        <v>1778</v>
      </c>
      <c r="C141" s="386">
        <v>7</v>
      </c>
      <c r="D141" s="386">
        <v>2</v>
      </c>
      <c r="E141" s="389">
        <f t="shared" si="2"/>
        <v>72</v>
      </c>
    </row>
    <row r="142" spans="1:5" x14ac:dyDescent="0.35">
      <c r="A142" s="55" t="s">
        <v>1747</v>
      </c>
      <c r="B142" s="386" t="s">
        <v>1783</v>
      </c>
      <c r="C142" s="386">
        <v>9</v>
      </c>
      <c r="D142" s="386">
        <v>3</v>
      </c>
      <c r="E142" s="389">
        <f t="shared" si="2"/>
        <v>108</v>
      </c>
    </row>
    <row r="143" spans="1:5" x14ac:dyDescent="0.35">
      <c r="A143" s="55" t="s">
        <v>1747</v>
      </c>
      <c r="B143" s="386" t="s">
        <v>1787</v>
      </c>
      <c r="C143" s="386">
        <v>10</v>
      </c>
      <c r="D143" s="386">
        <v>2</v>
      </c>
      <c r="E143" s="389">
        <f t="shared" si="2"/>
        <v>72</v>
      </c>
    </row>
    <row r="144" spans="1:5" x14ac:dyDescent="0.35">
      <c r="A144" s="55" t="s">
        <v>1747</v>
      </c>
      <c r="B144" s="386" t="s">
        <v>1787</v>
      </c>
      <c r="C144" s="386">
        <v>8</v>
      </c>
      <c r="D144" s="386">
        <v>2</v>
      </c>
      <c r="E144" s="389">
        <f t="shared" si="2"/>
        <v>72</v>
      </c>
    </row>
    <row r="145" spans="1:5" x14ac:dyDescent="0.35">
      <c r="A145" s="55" t="s">
        <v>1747</v>
      </c>
      <c r="B145" s="386" t="s">
        <v>1788</v>
      </c>
      <c r="C145" s="386" t="s">
        <v>1796</v>
      </c>
      <c r="D145" s="386">
        <v>3</v>
      </c>
      <c r="E145" s="389">
        <f t="shared" si="2"/>
        <v>108</v>
      </c>
    </row>
    <row r="146" spans="1:5" x14ac:dyDescent="0.35">
      <c r="A146" s="55" t="s">
        <v>1747</v>
      </c>
      <c r="B146" s="386" t="s">
        <v>1788</v>
      </c>
      <c r="C146" s="386" t="s">
        <v>1803</v>
      </c>
      <c r="D146" s="386">
        <v>4</v>
      </c>
      <c r="E146" s="389">
        <f t="shared" si="2"/>
        <v>144</v>
      </c>
    </row>
    <row r="147" spans="1:5" x14ac:dyDescent="0.35">
      <c r="A147" s="55" t="s">
        <v>1747</v>
      </c>
      <c r="B147" s="386" t="s">
        <v>1773</v>
      </c>
      <c r="C147" s="386">
        <v>6</v>
      </c>
      <c r="D147" s="386">
        <v>2</v>
      </c>
      <c r="E147" s="389">
        <f t="shared" si="2"/>
        <v>72</v>
      </c>
    </row>
    <row r="148" spans="1:5" x14ac:dyDescent="0.35">
      <c r="A148" s="55" t="s">
        <v>1747</v>
      </c>
      <c r="B148" s="386" t="s">
        <v>1774</v>
      </c>
      <c r="C148" s="386">
        <v>31</v>
      </c>
      <c r="D148" s="386">
        <v>1</v>
      </c>
      <c r="E148" s="389">
        <f t="shared" si="2"/>
        <v>36</v>
      </c>
    </row>
    <row r="149" spans="1:5" x14ac:dyDescent="0.35">
      <c r="A149" s="55" t="s">
        <v>1747</v>
      </c>
      <c r="B149" s="386" t="s">
        <v>1790</v>
      </c>
      <c r="C149" s="386">
        <v>16</v>
      </c>
      <c r="D149" s="386">
        <v>5</v>
      </c>
      <c r="E149" s="389">
        <f t="shared" si="2"/>
        <v>180</v>
      </c>
    </row>
    <row r="150" spans="1:5" x14ac:dyDescent="0.35">
      <c r="A150" s="55" t="s">
        <v>1747</v>
      </c>
      <c r="B150" s="386" t="s">
        <v>1772</v>
      </c>
      <c r="C150" s="386">
        <v>17</v>
      </c>
      <c r="D150" s="386">
        <v>4</v>
      </c>
      <c r="E150" s="389">
        <f t="shared" si="2"/>
        <v>144</v>
      </c>
    </row>
    <row r="151" spans="1:5" x14ac:dyDescent="0.35">
      <c r="A151" s="55" t="s">
        <v>1747</v>
      </c>
      <c r="B151" s="386" t="s">
        <v>1770</v>
      </c>
      <c r="C151" s="386" t="s">
        <v>1804</v>
      </c>
      <c r="D151" s="386">
        <v>3</v>
      </c>
      <c r="E151" s="389">
        <f t="shared" si="2"/>
        <v>108</v>
      </c>
    </row>
    <row r="152" spans="1:5" x14ac:dyDescent="0.35">
      <c r="A152" s="55" t="s">
        <v>1747</v>
      </c>
      <c r="B152" s="386" t="s">
        <v>1770</v>
      </c>
      <c r="C152" s="386">
        <v>7</v>
      </c>
      <c r="D152" s="386">
        <v>4</v>
      </c>
      <c r="E152" s="389">
        <f t="shared" si="2"/>
        <v>144</v>
      </c>
    </row>
    <row r="153" spans="1:5" x14ac:dyDescent="0.35">
      <c r="A153" s="55" t="s">
        <v>1747</v>
      </c>
      <c r="B153" s="386" t="s">
        <v>1770</v>
      </c>
      <c r="C153" s="386">
        <v>6</v>
      </c>
      <c r="D153" s="386">
        <v>3</v>
      </c>
      <c r="E153" s="389">
        <f t="shared" si="2"/>
        <v>108</v>
      </c>
    </row>
    <row r="154" spans="1:5" ht="15" thickBot="1" x14ac:dyDescent="0.4">
      <c r="A154" s="55" t="s">
        <v>1747</v>
      </c>
      <c r="B154" s="386" t="s">
        <v>1770</v>
      </c>
      <c r="C154" s="386" t="s">
        <v>710</v>
      </c>
      <c r="D154" s="386">
        <v>3</v>
      </c>
      <c r="E154" s="389">
        <f t="shared" si="2"/>
        <v>108</v>
      </c>
    </row>
    <row r="155" spans="1:5" ht="15" thickBot="1" x14ac:dyDescent="0.4">
      <c r="A155" s="14"/>
      <c r="B155" s="14"/>
      <c r="C155" s="139"/>
      <c r="D155" s="130">
        <f>SUM(D2:D154)</f>
        <v>535</v>
      </c>
      <c r="E155" s="130">
        <f>SUM(E2:E154)</f>
        <v>19260</v>
      </c>
    </row>
    <row r="156" spans="1:5" x14ac:dyDescent="0.35">
      <c r="A156" s="1"/>
      <c r="B156" s="1"/>
      <c r="C156" s="1"/>
      <c r="D156" s="1"/>
      <c r="E156" s="1"/>
    </row>
    <row r="157" spans="1:5" x14ac:dyDescent="0.35">
      <c r="A157" s="8" t="s">
        <v>30</v>
      </c>
      <c r="B157" s="13" t="s">
        <v>561</v>
      </c>
      <c r="C157" s="3"/>
      <c r="D157" s="3"/>
      <c r="E157" s="3"/>
    </row>
    <row r="158" spans="1:5" x14ac:dyDescent="0.35">
      <c r="A158" s="8" t="s">
        <v>32</v>
      </c>
      <c r="B158" s="13" t="s">
        <v>33</v>
      </c>
      <c r="C158" s="3"/>
      <c r="D158" s="3"/>
      <c r="E158" s="3"/>
    </row>
    <row r="159" spans="1:5" x14ac:dyDescent="0.35">
      <c r="A159" s="112" t="s">
        <v>34</v>
      </c>
      <c r="B159" s="113" t="s">
        <v>35</v>
      </c>
      <c r="C159" s="3"/>
      <c r="D159" s="3"/>
      <c r="E159" s="3"/>
    </row>
    <row r="160" spans="1:5" ht="28" x14ac:dyDescent="0.35">
      <c r="A160" s="8" t="s">
        <v>36</v>
      </c>
      <c r="B160" s="14"/>
      <c r="C160" s="14" t="s">
        <v>1425</v>
      </c>
      <c r="D160" s="14" t="s">
        <v>1414</v>
      </c>
      <c r="E160" s="14"/>
    </row>
    <row r="162" spans="5:5" x14ac:dyDescent="0.35">
      <c r="E162" s="99" t="s">
        <v>605</v>
      </c>
    </row>
  </sheetData>
  <hyperlinks>
    <hyperlink ref="E162" location="Гатчина!R1C1" display="Вернутьсья к району" xr:uid="{00000000-0004-0000-18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39"/>
  <sheetViews>
    <sheetView workbookViewId="0">
      <selection sqref="A1:E1"/>
    </sheetView>
  </sheetViews>
  <sheetFormatPr defaultColWidth="9.1796875" defaultRowHeight="14.5" x14ac:dyDescent="0.35"/>
  <cols>
    <col min="1" max="1" width="25.81640625" customWidth="1"/>
    <col min="2" max="2" width="33.453125" customWidth="1"/>
    <col min="3" max="3" width="18" customWidth="1"/>
    <col min="4" max="4" width="19.26953125" customWidth="1"/>
    <col min="5" max="5" width="20" customWidth="1"/>
  </cols>
  <sheetData>
    <row r="1" spans="1:5" x14ac:dyDescent="0.35">
      <c r="A1" s="103" t="s">
        <v>10</v>
      </c>
      <c r="B1" s="103" t="s">
        <v>11</v>
      </c>
      <c r="C1" s="103" t="s">
        <v>12</v>
      </c>
      <c r="D1" s="103" t="s">
        <v>230</v>
      </c>
      <c r="E1" s="103" t="s">
        <v>14</v>
      </c>
    </row>
    <row r="2" spans="1:5" x14ac:dyDescent="0.35">
      <c r="A2" s="55" t="s">
        <v>1763</v>
      </c>
      <c r="B2" s="386" t="s">
        <v>1759</v>
      </c>
      <c r="C2" s="385" t="s">
        <v>377</v>
      </c>
      <c r="D2" s="389">
        <v>7</v>
      </c>
      <c r="E2" s="389">
        <v>252</v>
      </c>
    </row>
    <row r="3" spans="1:5" x14ac:dyDescent="0.35">
      <c r="A3" s="55" t="s">
        <v>1763</v>
      </c>
      <c r="B3" s="386" t="s">
        <v>1759</v>
      </c>
      <c r="C3" s="385" t="s">
        <v>354</v>
      </c>
      <c r="D3" s="389">
        <v>7</v>
      </c>
      <c r="E3" s="389">
        <v>252</v>
      </c>
    </row>
    <row r="4" spans="1:5" x14ac:dyDescent="0.35">
      <c r="A4" s="55" t="s">
        <v>1763</v>
      </c>
      <c r="B4" s="386" t="s">
        <v>1759</v>
      </c>
      <c r="C4" s="385" t="s">
        <v>1361</v>
      </c>
      <c r="D4" s="389">
        <v>7</v>
      </c>
      <c r="E4" s="389">
        <v>234</v>
      </c>
    </row>
    <row r="5" spans="1:5" x14ac:dyDescent="0.35">
      <c r="A5" s="55" t="s">
        <v>1763</v>
      </c>
      <c r="B5" s="386" t="s">
        <v>1759</v>
      </c>
      <c r="C5" s="385" t="s">
        <v>1659</v>
      </c>
      <c r="D5" s="389">
        <v>7</v>
      </c>
      <c r="E5" s="389">
        <v>234</v>
      </c>
    </row>
    <row r="6" spans="1:5" x14ac:dyDescent="0.35">
      <c r="A6" s="55" t="s">
        <v>1763</v>
      </c>
      <c r="B6" s="386" t="s">
        <v>1759</v>
      </c>
      <c r="C6" s="385" t="s">
        <v>100</v>
      </c>
      <c r="D6" s="389">
        <v>4</v>
      </c>
      <c r="E6" s="389">
        <v>144</v>
      </c>
    </row>
    <row r="7" spans="1:5" x14ac:dyDescent="0.35">
      <c r="A7" s="55" t="s">
        <v>1763</v>
      </c>
      <c r="B7" s="386" t="s">
        <v>1759</v>
      </c>
      <c r="C7" s="385" t="s">
        <v>1750</v>
      </c>
      <c r="D7" s="389">
        <v>3</v>
      </c>
      <c r="E7" s="389">
        <v>108</v>
      </c>
    </row>
    <row r="8" spans="1:5" x14ac:dyDescent="0.35">
      <c r="A8" s="55" t="s">
        <v>1763</v>
      </c>
      <c r="B8" s="386" t="s">
        <v>1760</v>
      </c>
      <c r="C8" s="385" t="s">
        <v>1751</v>
      </c>
      <c r="D8" s="389">
        <v>20</v>
      </c>
      <c r="E8" s="389">
        <v>682</v>
      </c>
    </row>
    <row r="9" spans="1:5" x14ac:dyDescent="0.35">
      <c r="A9" s="55" t="s">
        <v>1763</v>
      </c>
      <c r="B9" s="386" t="s">
        <v>1760</v>
      </c>
      <c r="C9" s="385" t="s">
        <v>182</v>
      </c>
      <c r="D9" s="389">
        <v>21</v>
      </c>
      <c r="E9" s="389">
        <v>749</v>
      </c>
    </row>
    <row r="10" spans="1:5" x14ac:dyDescent="0.35">
      <c r="A10" s="55" t="s">
        <v>1763</v>
      </c>
      <c r="B10" s="386" t="s">
        <v>1761</v>
      </c>
      <c r="C10" s="385" t="s">
        <v>1752</v>
      </c>
      <c r="D10" s="389">
        <v>40</v>
      </c>
      <c r="E10" s="389">
        <v>1372</v>
      </c>
    </row>
    <row r="11" spans="1:5" x14ac:dyDescent="0.35">
      <c r="A11" s="55" t="s">
        <v>1763</v>
      </c>
      <c r="B11" s="386" t="s">
        <v>1760</v>
      </c>
      <c r="C11" s="385" t="s">
        <v>143</v>
      </c>
      <c r="D11" s="389">
        <v>11</v>
      </c>
      <c r="E11" s="389">
        <v>396</v>
      </c>
    </row>
    <row r="12" spans="1:5" x14ac:dyDescent="0.35">
      <c r="A12" s="55" t="s">
        <v>1763</v>
      </c>
      <c r="B12" s="386" t="s">
        <v>1760</v>
      </c>
      <c r="C12" s="385" t="s">
        <v>1753</v>
      </c>
      <c r="D12" s="389">
        <v>9</v>
      </c>
      <c r="E12" s="389">
        <v>305</v>
      </c>
    </row>
    <row r="13" spans="1:5" x14ac:dyDescent="0.35">
      <c r="A13" s="55" t="s">
        <v>1763</v>
      </c>
      <c r="B13" s="386" t="s">
        <v>1760</v>
      </c>
      <c r="C13" s="385" t="s">
        <v>144</v>
      </c>
      <c r="D13" s="389">
        <v>24</v>
      </c>
      <c r="E13" s="389">
        <v>878</v>
      </c>
    </row>
    <row r="14" spans="1:5" x14ac:dyDescent="0.35">
      <c r="A14" s="55" t="s">
        <v>1763</v>
      </c>
      <c r="B14" s="386" t="s">
        <v>1760</v>
      </c>
      <c r="C14" s="385" t="s">
        <v>145</v>
      </c>
      <c r="D14" s="389">
        <v>6</v>
      </c>
      <c r="E14" s="389">
        <v>252</v>
      </c>
    </row>
    <row r="15" spans="1:5" x14ac:dyDescent="0.35">
      <c r="A15" s="55" t="s">
        <v>1763</v>
      </c>
      <c r="B15" s="386" t="s">
        <v>1761</v>
      </c>
      <c r="C15" s="385" t="s">
        <v>559</v>
      </c>
      <c r="D15" s="389">
        <v>16</v>
      </c>
      <c r="E15" s="389">
        <v>581</v>
      </c>
    </row>
    <row r="16" spans="1:5" x14ac:dyDescent="0.35">
      <c r="A16" s="55" t="s">
        <v>1763</v>
      </c>
      <c r="B16" s="386" t="s">
        <v>1761</v>
      </c>
      <c r="C16" s="385" t="s">
        <v>560</v>
      </c>
      <c r="D16" s="389">
        <v>16</v>
      </c>
      <c r="E16" s="389">
        <v>561</v>
      </c>
    </row>
    <row r="17" spans="1:5" x14ac:dyDescent="0.35">
      <c r="A17" s="55" t="s">
        <v>1763</v>
      </c>
      <c r="B17" s="386" t="s">
        <v>1761</v>
      </c>
      <c r="C17" s="385">
        <v>22</v>
      </c>
      <c r="D17" s="389">
        <v>6</v>
      </c>
      <c r="E17" s="389">
        <v>242</v>
      </c>
    </row>
    <row r="18" spans="1:5" x14ac:dyDescent="0.35">
      <c r="A18" s="55" t="s">
        <v>1763</v>
      </c>
      <c r="B18" s="386" t="s">
        <v>1761</v>
      </c>
      <c r="C18" s="385">
        <v>27</v>
      </c>
      <c r="D18" s="389">
        <v>13</v>
      </c>
      <c r="E18" s="389">
        <v>464</v>
      </c>
    </row>
    <row r="19" spans="1:5" x14ac:dyDescent="0.35">
      <c r="A19" s="55" t="s">
        <v>1763</v>
      </c>
      <c r="B19" s="386" t="s">
        <v>1761</v>
      </c>
      <c r="C19" s="385" t="s">
        <v>1754</v>
      </c>
      <c r="D19" s="389">
        <v>8</v>
      </c>
      <c r="E19" s="389">
        <v>295</v>
      </c>
    </row>
    <row r="20" spans="1:5" x14ac:dyDescent="0.35">
      <c r="A20" s="55" t="s">
        <v>1763</v>
      </c>
      <c r="B20" s="386" t="s">
        <v>1761</v>
      </c>
      <c r="C20" s="385" t="s">
        <v>1755</v>
      </c>
      <c r="D20" s="389">
        <v>7</v>
      </c>
      <c r="E20" s="389">
        <v>252</v>
      </c>
    </row>
    <row r="21" spans="1:5" x14ac:dyDescent="0.35">
      <c r="A21" s="55" t="s">
        <v>1763</v>
      </c>
      <c r="B21" s="386" t="s">
        <v>1761</v>
      </c>
      <c r="C21" s="385" t="s">
        <v>841</v>
      </c>
      <c r="D21" s="389">
        <v>18</v>
      </c>
      <c r="E21" s="389">
        <v>651</v>
      </c>
    </row>
    <row r="22" spans="1:5" x14ac:dyDescent="0.35">
      <c r="A22" s="55" t="s">
        <v>1763</v>
      </c>
      <c r="B22" s="386" t="s">
        <v>1762</v>
      </c>
      <c r="C22" s="385">
        <v>40</v>
      </c>
      <c r="D22" s="389">
        <v>34</v>
      </c>
      <c r="E22" s="389">
        <v>1201</v>
      </c>
    </row>
    <row r="23" spans="1:5" x14ac:dyDescent="0.35">
      <c r="A23" s="55" t="s">
        <v>1763</v>
      </c>
      <c r="B23" s="386" t="s">
        <v>1762</v>
      </c>
      <c r="C23" s="385" t="s">
        <v>150</v>
      </c>
      <c r="D23" s="389">
        <v>22</v>
      </c>
      <c r="E23" s="389">
        <v>745</v>
      </c>
    </row>
    <row r="24" spans="1:5" x14ac:dyDescent="0.35">
      <c r="A24" s="55" t="s">
        <v>1763</v>
      </c>
      <c r="B24" s="386" t="s">
        <v>1762</v>
      </c>
      <c r="C24" s="387" t="s">
        <v>1756</v>
      </c>
      <c r="D24" s="389">
        <v>22</v>
      </c>
      <c r="E24" s="389">
        <v>772</v>
      </c>
    </row>
    <row r="25" spans="1:5" x14ac:dyDescent="0.35">
      <c r="A25" s="55" t="s">
        <v>1763</v>
      </c>
      <c r="B25" s="386" t="s">
        <v>1762</v>
      </c>
      <c r="C25" s="385" t="s">
        <v>595</v>
      </c>
      <c r="D25" s="389">
        <v>25</v>
      </c>
      <c r="E25" s="389">
        <v>864</v>
      </c>
    </row>
    <row r="26" spans="1:5" x14ac:dyDescent="0.35">
      <c r="A26" s="55" t="s">
        <v>1763</v>
      </c>
      <c r="B26" s="386" t="s">
        <v>1762</v>
      </c>
      <c r="C26" s="385" t="s">
        <v>94</v>
      </c>
      <c r="D26" s="389">
        <v>7</v>
      </c>
      <c r="E26" s="389">
        <v>252</v>
      </c>
    </row>
    <row r="27" spans="1:5" x14ac:dyDescent="0.35">
      <c r="A27" s="55" t="s">
        <v>1763</v>
      </c>
      <c r="B27" s="386" t="s">
        <v>1762</v>
      </c>
      <c r="C27" s="385" t="s">
        <v>1757</v>
      </c>
      <c r="D27" s="389">
        <v>7</v>
      </c>
      <c r="E27" s="389">
        <v>234</v>
      </c>
    </row>
    <row r="28" spans="1:5" x14ac:dyDescent="0.35">
      <c r="A28" s="55" t="s">
        <v>1763</v>
      </c>
      <c r="B28" s="386" t="s">
        <v>1761</v>
      </c>
      <c r="C28" s="385" t="s">
        <v>1758</v>
      </c>
      <c r="D28" s="389">
        <v>40</v>
      </c>
      <c r="E28" s="389">
        <v>1381</v>
      </c>
    </row>
    <row r="29" spans="1:5" x14ac:dyDescent="0.35">
      <c r="A29" s="55" t="s">
        <v>1763</v>
      </c>
      <c r="B29" s="386" t="s">
        <v>1761</v>
      </c>
      <c r="C29" s="385" t="s">
        <v>844</v>
      </c>
      <c r="D29" s="389">
        <v>0</v>
      </c>
      <c r="E29" s="389">
        <v>0</v>
      </c>
    </row>
    <row r="30" spans="1:5" x14ac:dyDescent="0.35">
      <c r="A30" s="55" t="s">
        <v>1763</v>
      </c>
      <c r="B30" s="386" t="s">
        <v>1759</v>
      </c>
      <c r="C30" s="385">
        <v>3</v>
      </c>
      <c r="D30" s="389">
        <v>7</v>
      </c>
      <c r="E30" s="389">
        <v>252</v>
      </c>
    </row>
    <row r="31" spans="1:5" ht="15" thickBot="1" x14ac:dyDescent="0.4">
      <c r="A31" s="55" t="s">
        <v>1763</v>
      </c>
      <c r="B31" s="386" t="s">
        <v>1759</v>
      </c>
      <c r="C31" s="385">
        <v>5</v>
      </c>
      <c r="D31" s="389">
        <v>6</v>
      </c>
      <c r="E31" s="389">
        <v>225</v>
      </c>
    </row>
    <row r="32" spans="1:5" ht="15" thickBot="1" x14ac:dyDescent="0.4">
      <c r="A32" s="14"/>
      <c r="B32" s="14"/>
      <c r="C32" s="139"/>
      <c r="D32" s="130">
        <f>SUM(D2:D31)</f>
        <v>420</v>
      </c>
      <c r="E32" s="130">
        <f>SUM(E2:E31)</f>
        <v>14830</v>
      </c>
    </row>
    <row r="33" spans="1:5" x14ac:dyDescent="0.35">
      <c r="A33" s="1"/>
      <c r="B33" s="1"/>
      <c r="C33" s="1"/>
      <c r="D33" s="1"/>
      <c r="E33" s="1"/>
    </row>
    <row r="34" spans="1:5" x14ac:dyDescent="0.35">
      <c r="A34" s="8" t="s">
        <v>30</v>
      </c>
      <c r="B34" s="13" t="s">
        <v>561</v>
      </c>
      <c r="C34" s="3"/>
      <c r="D34" s="3"/>
      <c r="E34" s="3"/>
    </row>
    <row r="35" spans="1:5" x14ac:dyDescent="0.35">
      <c r="A35" s="8" t="s">
        <v>32</v>
      </c>
      <c r="B35" s="13" t="s">
        <v>33</v>
      </c>
      <c r="C35" s="3"/>
      <c r="D35" s="3"/>
      <c r="E35" s="3"/>
    </row>
    <row r="36" spans="1:5" x14ac:dyDescent="0.35">
      <c r="A36" s="112" t="s">
        <v>34</v>
      </c>
      <c r="B36" s="113" t="s">
        <v>35</v>
      </c>
      <c r="C36" s="3"/>
      <c r="D36" s="3"/>
      <c r="E36" s="3"/>
    </row>
    <row r="37" spans="1:5" ht="28" x14ac:dyDescent="0.35">
      <c r="A37" s="8" t="s">
        <v>36</v>
      </c>
      <c r="B37" s="14"/>
      <c r="C37" s="14" t="s">
        <v>1425</v>
      </c>
      <c r="D37" s="14" t="s">
        <v>1414</v>
      </c>
      <c r="E37" s="14"/>
    </row>
    <row r="39" spans="1:5" x14ac:dyDescent="0.35">
      <c r="E39" s="99" t="s">
        <v>605</v>
      </c>
    </row>
  </sheetData>
  <hyperlinks>
    <hyperlink ref="E39" location="'Пушкинский район'!R1C1" display="Вернутьсья к району" xr:uid="{00000000-0004-0000-19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14"/>
  <sheetViews>
    <sheetView topLeftCell="A220" workbookViewId="0">
      <selection activeCell="H96" sqref="H96"/>
    </sheetView>
  </sheetViews>
  <sheetFormatPr defaultColWidth="9.1796875" defaultRowHeight="14" x14ac:dyDescent="0.3"/>
  <cols>
    <col min="1" max="1" width="30.81640625" style="2" customWidth="1"/>
    <col min="2" max="2" width="31.1796875" style="2" customWidth="1"/>
    <col min="3" max="3" width="16.7265625" style="2" customWidth="1"/>
    <col min="4" max="4" width="18" style="2" customWidth="1"/>
    <col min="5" max="5" width="16.453125" style="2" customWidth="1"/>
    <col min="6" max="6" width="9.1796875" style="2" customWidth="1"/>
    <col min="7" max="16384" width="9.1796875" style="2"/>
  </cols>
  <sheetData>
    <row r="1" spans="1:5" x14ac:dyDescent="0.3">
      <c r="A1" s="28" t="s">
        <v>10</v>
      </c>
      <c r="B1" s="28" t="s">
        <v>11</v>
      </c>
      <c r="C1" s="28" t="s">
        <v>12</v>
      </c>
      <c r="D1" s="28" t="s">
        <v>1070</v>
      </c>
      <c r="E1" s="260" t="s">
        <v>14</v>
      </c>
    </row>
    <row r="2" spans="1:5" x14ac:dyDescent="0.3">
      <c r="A2" s="170" t="s">
        <v>1678</v>
      </c>
      <c r="B2" s="368" t="s">
        <v>1691</v>
      </c>
      <c r="C2" s="106">
        <v>68</v>
      </c>
      <c r="D2" s="368">
        <v>2</v>
      </c>
      <c r="E2" s="170">
        <f>D2*36</f>
        <v>72</v>
      </c>
    </row>
    <row r="3" spans="1:5" x14ac:dyDescent="0.3">
      <c r="A3" s="170" t="s">
        <v>1678</v>
      </c>
      <c r="B3" s="368" t="s">
        <v>1692</v>
      </c>
      <c r="C3" s="106" t="s">
        <v>1693</v>
      </c>
      <c r="D3" s="368">
        <v>3</v>
      </c>
      <c r="E3" s="170">
        <f t="shared" ref="E3:E26" si="0">D3*36</f>
        <v>108</v>
      </c>
    </row>
    <row r="4" spans="1:5" x14ac:dyDescent="0.3">
      <c r="A4" s="170" t="s">
        <v>1678</v>
      </c>
      <c r="B4" s="369" t="s">
        <v>1692</v>
      </c>
      <c r="C4" s="370" t="s">
        <v>1694</v>
      </c>
      <c r="D4" s="369">
        <v>2</v>
      </c>
      <c r="E4" s="170">
        <f t="shared" si="0"/>
        <v>72</v>
      </c>
    </row>
    <row r="5" spans="1:5" x14ac:dyDescent="0.3">
      <c r="A5" s="170" t="s">
        <v>1678</v>
      </c>
      <c r="B5" s="368" t="s">
        <v>1695</v>
      </c>
      <c r="C5" s="106" t="s">
        <v>1696</v>
      </c>
      <c r="D5" s="368">
        <v>4</v>
      </c>
      <c r="E5" s="170">
        <f t="shared" si="0"/>
        <v>144</v>
      </c>
    </row>
    <row r="6" spans="1:5" x14ac:dyDescent="0.3">
      <c r="A6" s="170" t="s">
        <v>1678</v>
      </c>
      <c r="B6" s="368" t="s">
        <v>1695</v>
      </c>
      <c r="C6" s="106">
        <v>35</v>
      </c>
      <c r="D6" s="368">
        <v>13</v>
      </c>
      <c r="E6" s="170">
        <f t="shared" si="0"/>
        <v>468</v>
      </c>
    </row>
    <row r="7" spans="1:5" x14ac:dyDescent="0.3">
      <c r="A7" s="170" t="s">
        <v>1678</v>
      </c>
      <c r="B7" s="368" t="s">
        <v>1695</v>
      </c>
      <c r="C7" s="106">
        <v>37</v>
      </c>
      <c r="D7" s="368">
        <v>14</v>
      </c>
      <c r="E7" s="170">
        <f t="shared" si="0"/>
        <v>504</v>
      </c>
    </row>
    <row r="8" spans="1:5" x14ac:dyDescent="0.3">
      <c r="A8" s="170" t="s">
        <v>1678</v>
      </c>
      <c r="B8" s="368" t="s">
        <v>1695</v>
      </c>
      <c r="C8" s="106" t="s">
        <v>473</v>
      </c>
      <c r="D8" s="368">
        <v>4</v>
      </c>
      <c r="E8" s="170">
        <f t="shared" si="0"/>
        <v>144</v>
      </c>
    </row>
    <row r="9" spans="1:5" x14ac:dyDescent="0.3">
      <c r="A9" s="170" t="s">
        <v>1678</v>
      </c>
      <c r="B9" s="368" t="s">
        <v>1695</v>
      </c>
      <c r="C9" s="106">
        <v>39</v>
      </c>
      <c r="D9" s="368">
        <v>10</v>
      </c>
      <c r="E9" s="170">
        <f t="shared" si="0"/>
        <v>360</v>
      </c>
    </row>
    <row r="10" spans="1:5" x14ac:dyDescent="0.3">
      <c r="A10" s="170" t="s">
        <v>1678</v>
      </c>
      <c r="B10" s="368" t="s">
        <v>1695</v>
      </c>
      <c r="C10" s="371" t="s">
        <v>538</v>
      </c>
      <c r="D10" s="368">
        <v>9</v>
      </c>
      <c r="E10" s="170">
        <f t="shared" si="0"/>
        <v>324</v>
      </c>
    </row>
    <row r="11" spans="1:5" x14ac:dyDescent="0.3">
      <c r="A11" s="170" t="s">
        <v>1678</v>
      </c>
      <c r="B11" s="368" t="s">
        <v>1697</v>
      </c>
      <c r="C11" s="372" t="s">
        <v>487</v>
      </c>
      <c r="D11" s="368">
        <v>2</v>
      </c>
      <c r="E11" s="170">
        <f t="shared" si="0"/>
        <v>72</v>
      </c>
    </row>
    <row r="12" spans="1:5" x14ac:dyDescent="0.3">
      <c r="A12" s="170" t="s">
        <v>1678</v>
      </c>
      <c r="B12" s="368" t="s">
        <v>1697</v>
      </c>
      <c r="C12" s="372" t="s">
        <v>409</v>
      </c>
      <c r="D12" s="368">
        <v>5</v>
      </c>
      <c r="E12" s="170">
        <f t="shared" si="0"/>
        <v>180</v>
      </c>
    </row>
    <row r="13" spans="1:5" x14ac:dyDescent="0.3">
      <c r="A13" s="170" t="s">
        <v>1678</v>
      </c>
      <c r="B13" s="368" t="s">
        <v>1697</v>
      </c>
      <c r="C13" s="372" t="s">
        <v>416</v>
      </c>
      <c r="D13" s="368">
        <v>6</v>
      </c>
      <c r="E13" s="170">
        <f t="shared" si="0"/>
        <v>216</v>
      </c>
    </row>
    <row r="14" spans="1:5" x14ac:dyDescent="0.3">
      <c r="A14" s="170" t="s">
        <v>1678</v>
      </c>
      <c r="B14" s="368" t="s">
        <v>1698</v>
      </c>
      <c r="C14" s="372">
        <v>34</v>
      </c>
      <c r="D14" s="368">
        <v>4</v>
      </c>
      <c r="E14" s="170">
        <f t="shared" si="0"/>
        <v>144</v>
      </c>
    </row>
    <row r="15" spans="1:5" x14ac:dyDescent="0.3">
      <c r="A15" s="170" t="s">
        <v>1678</v>
      </c>
      <c r="B15" s="368" t="s">
        <v>1698</v>
      </c>
      <c r="C15" s="372" t="s">
        <v>538</v>
      </c>
      <c r="D15" s="368">
        <v>4</v>
      </c>
      <c r="E15" s="170">
        <f t="shared" si="0"/>
        <v>144</v>
      </c>
    </row>
    <row r="16" spans="1:5" x14ac:dyDescent="0.3">
      <c r="A16" s="170" t="s">
        <v>1678</v>
      </c>
      <c r="B16" s="368" t="s">
        <v>1698</v>
      </c>
      <c r="C16" s="372" t="s">
        <v>1699</v>
      </c>
      <c r="D16" s="368">
        <v>6</v>
      </c>
      <c r="E16" s="170">
        <f t="shared" si="0"/>
        <v>216</v>
      </c>
    </row>
    <row r="17" spans="1:5" x14ac:dyDescent="0.3">
      <c r="A17" s="170" t="s">
        <v>1678</v>
      </c>
      <c r="B17" s="368" t="s">
        <v>1698</v>
      </c>
      <c r="C17" s="372" t="s">
        <v>1700</v>
      </c>
      <c r="D17" s="368">
        <v>4</v>
      </c>
      <c r="E17" s="170">
        <f t="shared" si="0"/>
        <v>144</v>
      </c>
    </row>
    <row r="18" spans="1:5" x14ac:dyDescent="0.3">
      <c r="A18" s="170" t="s">
        <v>1678</v>
      </c>
      <c r="B18" s="368" t="s">
        <v>1698</v>
      </c>
      <c r="C18" s="372" t="s">
        <v>1701</v>
      </c>
      <c r="D18" s="368">
        <v>5</v>
      </c>
      <c r="E18" s="170">
        <f t="shared" si="0"/>
        <v>180</v>
      </c>
    </row>
    <row r="19" spans="1:5" x14ac:dyDescent="0.3">
      <c r="A19" s="170" t="s">
        <v>1678</v>
      </c>
      <c r="B19" s="368" t="s">
        <v>1698</v>
      </c>
      <c r="C19" s="372">
        <v>51</v>
      </c>
      <c r="D19" s="368">
        <v>4</v>
      </c>
      <c r="E19" s="170">
        <f t="shared" si="0"/>
        <v>144</v>
      </c>
    </row>
    <row r="20" spans="1:5" x14ac:dyDescent="0.3">
      <c r="A20" s="170" t="s">
        <v>1678</v>
      </c>
      <c r="B20" s="368" t="s">
        <v>1702</v>
      </c>
      <c r="C20" s="372">
        <v>4</v>
      </c>
      <c r="D20" s="368">
        <v>1</v>
      </c>
      <c r="E20" s="170">
        <f t="shared" si="0"/>
        <v>36</v>
      </c>
    </row>
    <row r="21" spans="1:5" x14ac:dyDescent="0.3">
      <c r="A21" s="170" t="s">
        <v>1678</v>
      </c>
      <c r="B21" s="372" t="s">
        <v>1703</v>
      </c>
      <c r="C21" s="372" t="s">
        <v>1704</v>
      </c>
      <c r="D21" s="372">
        <v>1</v>
      </c>
      <c r="E21" s="170">
        <f t="shared" si="0"/>
        <v>36</v>
      </c>
    </row>
    <row r="22" spans="1:5" x14ac:dyDescent="0.3">
      <c r="A22" s="170" t="s">
        <v>1678</v>
      </c>
      <c r="B22" s="368" t="s">
        <v>1691</v>
      </c>
      <c r="C22" s="372">
        <v>14</v>
      </c>
      <c r="D22" s="368">
        <v>3</v>
      </c>
      <c r="E22" s="170">
        <f t="shared" si="0"/>
        <v>108</v>
      </c>
    </row>
    <row r="23" spans="1:5" x14ac:dyDescent="0.3">
      <c r="A23" s="170" t="s">
        <v>1678</v>
      </c>
      <c r="B23" s="368" t="s">
        <v>1691</v>
      </c>
      <c r="C23" s="373" t="s">
        <v>1705</v>
      </c>
      <c r="D23" s="368">
        <v>1</v>
      </c>
      <c r="E23" s="170">
        <f t="shared" si="0"/>
        <v>36</v>
      </c>
    </row>
    <row r="24" spans="1:5" x14ac:dyDescent="0.3">
      <c r="A24" s="170" t="s">
        <v>1678</v>
      </c>
      <c r="B24" s="368" t="s">
        <v>1695</v>
      </c>
      <c r="C24" s="373" t="s">
        <v>580</v>
      </c>
      <c r="D24" s="368">
        <v>7</v>
      </c>
      <c r="E24" s="170">
        <f t="shared" si="0"/>
        <v>252</v>
      </c>
    </row>
    <row r="25" spans="1:5" x14ac:dyDescent="0.3">
      <c r="A25" s="170" t="s">
        <v>1678</v>
      </c>
      <c r="B25" s="368" t="s">
        <v>1706</v>
      </c>
      <c r="C25" s="373">
        <v>1</v>
      </c>
      <c r="D25" s="368">
        <v>9</v>
      </c>
      <c r="E25" s="170">
        <f t="shared" si="0"/>
        <v>324</v>
      </c>
    </row>
    <row r="26" spans="1:5" x14ac:dyDescent="0.3">
      <c r="A26" s="170" t="s">
        <v>1678</v>
      </c>
      <c r="B26" s="368" t="s">
        <v>1698</v>
      </c>
      <c r="C26" s="373" t="s">
        <v>1707</v>
      </c>
      <c r="D26" s="373">
        <v>2</v>
      </c>
      <c r="E26" s="170">
        <f t="shared" si="0"/>
        <v>72</v>
      </c>
    </row>
    <row r="27" spans="1:5" x14ac:dyDescent="0.3">
      <c r="A27" s="373"/>
      <c r="B27" s="373"/>
      <c r="C27" s="373"/>
      <c r="D27" s="374">
        <f>SUM(D2:D26)</f>
        <v>125</v>
      </c>
      <c r="E27" s="374">
        <f>SUM(E2:E26)</f>
        <v>4500</v>
      </c>
    </row>
    <row r="29" spans="1:5" x14ac:dyDescent="0.3">
      <c r="A29" s="8" t="s">
        <v>30</v>
      </c>
      <c r="B29" s="13" t="s">
        <v>31</v>
      </c>
      <c r="C29" s="3"/>
      <c r="D29" s="3"/>
      <c r="E29" s="3"/>
    </row>
    <row r="30" spans="1:5" x14ac:dyDescent="0.3">
      <c r="A30" s="8" t="s">
        <v>32</v>
      </c>
      <c r="B30" s="13" t="s">
        <v>33</v>
      </c>
      <c r="C30" s="3"/>
      <c r="D30" s="3"/>
      <c r="E30" s="3"/>
    </row>
    <row r="31" spans="1:5" x14ac:dyDescent="0.3">
      <c r="A31" s="112" t="s">
        <v>34</v>
      </c>
      <c r="B31" s="113" t="s">
        <v>35</v>
      </c>
      <c r="C31" s="3"/>
      <c r="D31" s="3"/>
      <c r="E31" s="3"/>
    </row>
    <row r="32" spans="1:5" ht="28" x14ac:dyDescent="0.3">
      <c r="A32" s="8" t="s">
        <v>36</v>
      </c>
      <c r="B32" s="14" t="s">
        <v>484</v>
      </c>
      <c r="C32" s="14" t="s">
        <v>38</v>
      </c>
      <c r="D32" s="14" t="s">
        <v>39</v>
      </c>
      <c r="E32" s="14" t="s">
        <v>40</v>
      </c>
    </row>
    <row r="34" spans="1:5" ht="14.5" x14ac:dyDescent="0.35">
      <c r="E34" s="350" t="s">
        <v>90</v>
      </c>
    </row>
    <row r="36" spans="1:5" x14ac:dyDescent="0.3">
      <c r="A36" s="28" t="s">
        <v>92</v>
      </c>
      <c r="B36" s="28" t="s">
        <v>11</v>
      </c>
      <c r="C36" s="28" t="s">
        <v>12</v>
      </c>
      <c r="D36" s="28" t="s">
        <v>1070</v>
      </c>
      <c r="E36" s="28" t="s">
        <v>14</v>
      </c>
    </row>
    <row r="37" spans="1:5" x14ac:dyDescent="0.3">
      <c r="A37" s="358" t="s">
        <v>1679</v>
      </c>
      <c r="B37" s="273" t="s">
        <v>1708</v>
      </c>
      <c r="C37" s="10">
        <v>20</v>
      </c>
      <c r="D37" s="10">
        <v>6</v>
      </c>
      <c r="E37" s="10">
        <v>634</v>
      </c>
    </row>
    <row r="38" spans="1:5" x14ac:dyDescent="0.3">
      <c r="A38" s="34"/>
      <c r="B38" s="276"/>
      <c r="C38" s="34"/>
      <c r="D38" s="42">
        <f>D37</f>
        <v>6</v>
      </c>
      <c r="E38" s="42">
        <f>E37</f>
        <v>634</v>
      </c>
    </row>
    <row r="40" spans="1:5" x14ac:dyDescent="0.3">
      <c r="A40" s="7" t="s">
        <v>30</v>
      </c>
      <c r="B40" s="27" t="s">
        <v>134</v>
      </c>
    </row>
    <row r="41" spans="1:5" x14ac:dyDescent="0.3">
      <c r="A41" s="7" t="s">
        <v>32</v>
      </c>
      <c r="B41" s="27" t="s">
        <v>33</v>
      </c>
    </row>
    <row r="42" spans="1:5" x14ac:dyDescent="0.3">
      <c r="A42" s="9" t="s">
        <v>34</v>
      </c>
      <c r="B42" s="30" t="s">
        <v>35</v>
      </c>
    </row>
    <row r="43" spans="1:5" ht="28" x14ac:dyDescent="0.3">
      <c r="A43" s="8" t="s">
        <v>36</v>
      </c>
      <c r="B43" s="14" t="s">
        <v>1863</v>
      </c>
      <c r="C43" s="14" t="s">
        <v>1862</v>
      </c>
      <c r="D43" s="139" t="s">
        <v>1861</v>
      </c>
      <c r="E43" s="22" t="s">
        <v>350</v>
      </c>
    </row>
    <row r="45" spans="1:5" ht="14.5" x14ac:dyDescent="0.35">
      <c r="E45" s="350" t="s">
        <v>90</v>
      </c>
    </row>
    <row r="47" spans="1:5" x14ac:dyDescent="0.3">
      <c r="A47" s="28" t="s">
        <v>92</v>
      </c>
      <c r="B47" s="28" t="s">
        <v>11</v>
      </c>
      <c r="C47" s="28" t="s">
        <v>12</v>
      </c>
      <c r="D47" s="28" t="s">
        <v>1070</v>
      </c>
      <c r="E47" s="28" t="s">
        <v>14</v>
      </c>
    </row>
    <row r="48" spans="1:5" x14ac:dyDescent="0.3">
      <c r="A48" s="358" t="s">
        <v>1709</v>
      </c>
      <c r="B48" s="358" t="s">
        <v>1710</v>
      </c>
      <c r="C48" s="10" t="s">
        <v>110</v>
      </c>
      <c r="D48" s="10">
        <v>8</v>
      </c>
      <c r="E48" s="10"/>
    </row>
    <row r="49" spans="1:5" x14ac:dyDescent="0.3">
      <c r="A49" s="358" t="s">
        <v>1709</v>
      </c>
      <c r="B49" s="358" t="s">
        <v>1710</v>
      </c>
      <c r="C49" s="10" t="s">
        <v>103</v>
      </c>
      <c r="D49" s="10">
        <v>4</v>
      </c>
      <c r="E49" s="10"/>
    </row>
    <row r="50" spans="1:5" x14ac:dyDescent="0.3">
      <c r="A50" s="358" t="s">
        <v>1709</v>
      </c>
      <c r="B50" s="358" t="s">
        <v>1710</v>
      </c>
      <c r="C50" s="10" t="s">
        <v>1711</v>
      </c>
      <c r="D50" s="10">
        <v>8</v>
      </c>
      <c r="E50" s="10"/>
    </row>
    <row r="51" spans="1:5" x14ac:dyDescent="0.3">
      <c r="A51" s="358" t="s">
        <v>1709</v>
      </c>
      <c r="B51" s="358" t="s">
        <v>1710</v>
      </c>
      <c r="C51" s="10" t="s">
        <v>118</v>
      </c>
      <c r="D51" s="10">
        <v>7</v>
      </c>
      <c r="E51" s="10"/>
    </row>
    <row r="52" spans="1:5" x14ac:dyDescent="0.3">
      <c r="A52" s="358" t="s">
        <v>1709</v>
      </c>
      <c r="B52" s="358" t="s">
        <v>1710</v>
      </c>
      <c r="C52" s="10" t="s">
        <v>1316</v>
      </c>
      <c r="D52" s="10">
        <v>4</v>
      </c>
      <c r="E52" s="10"/>
    </row>
    <row r="53" spans="1:5" x14ac:dyDescent="0.3">
      <c r="A53" s="34"/>
      <c r="B53" s="276"/>
      <c r="C53" s="34"/>
      <c r="D53" s="42">
        <f>SUM(D48:D52)</f>
        <v>31</v>
      </c>
      <c r="E53" s="42">
        <v>1322</v>
      </c>
    </row>
    <row r="55" spans="1:5" x14ac:dyDescent="0.3">
      <c r="A55" s="7" t="s">
        <v>30</v>
      </c>
      <c r="B55" s="27" t="s">
        <v>134</v>
      </c>
    </row>
    <row r="56" spans="1:5" x14ac:dyDescent="0.3">
      <c r="A56" s="7" t="s">
        <v>32</v>
      </c>
      <c r="B56" s="27" t="s">
        <v>33</v>
      </c>
    </row>
    <row r="57" spans="1:5" x14ac:dyDescent="0.3">
      <c r="A57" s="9" t="s">
        <v>34</v>
      </c>
      <c r="B57" s="30" t="s">
        <v>35</v>
      </c>
    </row>
    <row r="58" spans="1:5" ht="28" x14ac:dyDescent="0.3">
      <c r="A58" s="8" t="s">
        <v>36</v>
      </c>
      <c r="B58" s="14" t="s">
        <v>1863</v>
      </c>
      <c r="C58" s="14" t="s">
        <v>1862</v>
      </c>
      <c r="D58" s="139" t="s">
        <v>1861</v>
      </c>
      <c r="E58" s="22" t="s">
        <v>350</v>
      </c>
    </row>
    <row r="60" spans="1:5" ht="14.5" x14ac:dyDescent="0.35">
      <c r="E60" s="350" t="s">
        <v>90</v>
      </c>
    </row>
    <row r="62" spans="1:5" x14ac:dyDescent="0.3">
      <c r="A62" s="28" t="s">
        <v>92</v>
      </c>
      <c r="B62" s="28" t="s">
        <v>11</v>
      </c>
      <c r="C62" s="28" t="s">
        <v>12</v>
      </c>
      <c r="D62" s="28" t="s">
        <v>1070</v>
      </c>
      <c r="E62" s="28" t="s">
        <v>14</v>
      </c>
    </row>
    <row r="63" spans="1:5" x14ac:dyDescent="0.3">
      <c r="A63" s="358" t="s">
        <v>1712</v>
      </c>
      <c r="B63" s="358" t="s">
        <v>1713</v>
      </c>
      <c r="C63" s="10">
        <v>30</v>
      </c>
      <c r="D63" s="10">
        <v>17</v>
      </c>
      <c r="E63" s="10">
        <v>797</v>
      </c>
    </row>
    <row r="64" spans="1:5" x14ac:dyDescent="0.3">
      <c r="A64" s="34"/>
      <c r="B64" s="276"/>
      <c r="C64" s="34"/>
      <c r="D64" s="42">
        <f>D63</f>
        <v>17</v>
      </c>
      <c r="E64" s="42">
        <f>E63</f>
        <v>797</v>
      </c>
    </row>
    <row r="66" spans="1:5" x14ac:dyDescent="0.3">
      <c r="A66" s="7" t="s">
        <v>30</v>
      </c>
      <c r="B66" s="27" t="s">
        <v>134</v>
      </c>
    </row>
    <row r="67" spans="1:5" x14ac:dyDescent="0.3">
      <c r="A67" s="7" t="s">
        <v>32</v>
      </c>
      <c r="B67" s="27" t="s">
        <v>33</v>
      </c>
    </row>
    <row r="68" spans="1:5" x14ac:dyDescent="0.3">
      <c r="A68" s="9" t="s">
        <v>34</v>
      </c>
      <c r="B68" s="30" t="s">
        <v>35</v>
      </c>
    </row>
    <row r="69" spans="1:5" ht="28" x14ac:dyDescent="0.3">
      <c r="A69" s="8" t="s">
        <v>36</v>
      </c>
      <c r="B69" s="14" t="s">
        <v>1863</v>
      </c>
      <c r="C69" s="14" t="s">
        <v>1862</v>
      </c>
      <c r="D69" s="139" t="s">
        <v>1861</v>
      </c>
      <c r="E69" s="22" t="s">
        <v>350</v>
      </c>
    </row>
    <row r="71" spans="1:5" ht="14.5" x14ac:dyDescent="0.35">
      <c r="E71" s="350" t="s">
        <v>90</v>
      </c>
    </row>
    <row r="73" spans="1:5" x14ac:dyDescent="0.3">
      <c r="A73" s="28" t="s">
        <v>92</v>
      </c>
      <c r="B73" s="28" t="s">
        <v>11</v>
      </c>
      <c r="C73" s="28" t="s">
        <v>12</v>
      </c>
      <c r="D73" s="28" t="s">
        <v>1070</v>
      </c>
      <c r="E73" s="28" t="s">
        <v>14</v>
      </c>
    </row>
    <row r="74" spans="1:5" x14ac:dyDescent="0.3">
      <c r="A74" s="358" t="s">
        <v>1714</v>
      </c>
      <c r="B74" s="10" t="s">
        <v>1713</v>
      </c>
      <c r="C74" s="10" t="s">
        <v>1715</v>
      </c>
      <c r="D74" s="10">
        <v>6</v>
      </c>
      <c r="E74" s="10">
        <v>398</v>
      </c>
    </row>
    <row r="75" spans="1:5" x14ac:dyDescent="0.3">
      <c r="A75" s="358" t="s">
        <v>1714</v>
      </c>
      <c r="B75" s="358" t="s">
        <v>1713</v>
      </c>
      <c r="C75" s="10">
        <v>34</v>
      </c>
      <c r="D75" s="10">
        <v>9</v>
      </c>
      <c r="E75" s="10">
        <v>360</v>
      </c>
    </row>
    <row r="76" spans="1:5" x14ac:dyDescent="0.3">
      <c r="A76" s="358" t="s">
        <v>1714</v>
      </c>
      <c r="B76" s="375" t="s">
        <v>1697</v>
      </c>
      <c r="C76" s="10" t="s">
        <v>1716</v>
      </c>
      <c r="D76" s="10">
        <v>3</v>
      </c>
      <c r="E76" s="10">
        <v>136</v>
      </c>
    </row>
    <row r="77" spans="1:5" x14ac:dyDescent="0.3">
      <c r="A77" s="34"/>
      <c r="B77" s="276"/>
      <c r="C77" s="34"/>
      <c r="D77" s="42">
        <f>SUM(D74:D76)</f>
        <v>18</v>
      </c>
      <c r="E77" s="42">
        <v>1196</v>
      </c>
    </row>
    <row r="79" spans="1:5" x14ac:dyDescent="0.3">
      <c r="A79" s="7" t="s">
        <v>30</v>
      </c>
      <c r="B79" s="27" t="s">
        <v>134</v>
      </c>
    </row>
    <row r="80" spans="1:5" x14ac:dyDescent="0.3">
      <c r="A80" s="7" t="s">
        <v>32</v>
      </c>
      <c r="B80" s="27" t="s">
        <v>33</v>
      </c>
    </row>
    <row r="81" spans="1:5" x14ac:dyDescent="0.3">
      <c r="A81" s="9" t="s">
        <v>34</v>
      </c>
      <c r="B81" s="30" t="s">
        <v>35</v>
      </c>
    </row>
    <row r="82" spans="1:5" ht="28" x14ac:dyDescent="0.3">
      <c r="A82" s="8" t="s">
        <v>36</v>
      </c>
      <c r="B82" s="14" t="s">
        <v>1863</v>
      </c>
      <c r="C82" s="14" t="s">
        <v>1862</v>
      </c>
      <c r="D82" s="139" t="s">
        <v>1861</v>
      </c>
      <c r="E82" s="22" t="s">
        <v>350</v>
      </c>
    </row>
    <row r="84" spans="1:5" ht="14.5" x14ac:dyDescent="0.35">
      <c r="E84" s="350" t="s">
        <v>90</v>
      </c>
    </row>
    <row r="86" spans="1:5" x14ac:dyDescent="0.3">
      <c r="A86" s="28" t="s">
        <v>10</v>
      </c>
      <c r="B86" s="28" t="s">
        <v>11</v>
      </c>
      <c r="C86" s="28" t="s">
        <v>12</v>
      </c>
      <c r="D86" s="28" t="s">
        <v>1070</v>
      </c>
      <c r="E86" s="260" t="s">
        <v>14</v>
      </c>
    </row>
    <row r="87" spans="1:5" x14ac:dyDescent="0.3">
      <c r="A87" s="376" t="s">
        <v>1683</v>
      </c>
      <c r="B87" s="377" t="s">
        <v>1717</v>
      </c>
      <c r="C87" s="377">
        <v>46</v>
      </c>
      <c r="D87" s="377">
        <v>4</v>
      </c>
      <c r="E87" s="377">
        <v>70</v>
      </c>
    </row>
    <row r="88" spans="1:5" x14ac:dyDescent="0.3">
      <c r="A88" s="376" t="s">
        <v>1683</v>
      </c>
      <c r="B88" s="377" t="s">
        <v>1717</v>
      </c>
      <c r="C88" s="377">
        <v>48</v>
      </c>
      <c r="D88" s="377">
        <v>4</v>
      </c>
      <c r="E88" s="377">
        <v>100</v>
      </c>
    </row>
    <row r="89" spans="1:5" x14ac:dyDescent="0.3">
      <c r="A89" s="376" t="s">
        <v>1683</v>
      </c>
      <c r="B89" s="377" t="s">
        <v>1718</v>
      </c>
      <c r="C89" s="377">
        <v>39</v>
      </c>
      <c r="D89" s="377">
        <v>2</v>
      </c>
      <c r="E89" s="377">
        <v>70</v>
      </c>
    </row>
    <row r="90" spans="1:5" x14ac:dyDescent="0.3">
      <c r="A90" s="376" t="s">
        <v>1683</v>
      </c>
      <c r="B90" s="377" t="s">
        <v>1719</v>
      </c>
      <c r="C90" s="377">
        <v>44</v>
      </c>
      <c r="D90" s="377">
        <v>5</v>
      </c>
      <c r="E90" s="377">
        <v>88</v>
      </c>
    </row>
    <row r="91" spans="1:5" x14ac:dyDescent="0.3">
      <c r="A91" s="376" t="s">
        <v>1683</v>
      </c>
      <c r="B91" s="377" t="s">
        <v>1719</v>
      </c>
      <c r="C91" s="377" t="s">
        <v>1720</v>
      </c>
      <c r="D91" s="377">
        <v>3</v>
      </c>
      <c r="E91" s="377">
        <v>65</v>
      </c>
    </row>
    <row r="92" spans="1:5" x14ac:dyDescent="0.3">
      <c r="A92" s="376" t="s">
        <v>1683</v>
      </c>
      <c r="B92" s="377" t="s">
        <v>1721</v>
      </c>
      <c r="C92" s="377">
        <v>37</v>
      </c>
      <c r="D92" s="377">
        <v>2</v>
      </c>
      <c r="E92" s="378">
        <v>52</v>
      </c>
    </row>
    <row r="93" spans="1:5" x14ac:dyDescent="0.3">
      <c r="A93" s="376" t="s">
        <v>1683</v>
      </c>
      <c r="B93" s="377" t="s">
        <v>1721</v>
      </c>
      <c r="C93" s="377">
        <v>43</v>
      </c>
      <c r="D93" s="377">
        <v>2</v>
      </c>
      <c r="E93" s="377">
        <v>58</v>
      </c>
    </row>
    <row r="94" spans="1:5" x14ac:dyDescent="0.3">
      <c r="A94" s="376" t="s">
        <v>1683</v>
      </c>
      <c r="B94" s="377" t="s">
        <v>1721</v>
      </c>
      <c r="C94" s="377">
        <v>47</v>
      </c>
      <c r="D94" s="377">
        <v>2</v>
      </c>
      <c r="E94" s="377">
        <v>98</v>
      </c>
    </row>
    <row r="95" spans="1:5" x14ac:dyDescent="0.3">
      <c r="A95" s="376" t="s">
        <v>1683</v>
      </c>
      <c r="B95" s="377" t="s">
        <v>1721</v>
      </c>
      <c r="C95" s="377">
        <v>49</v>
      </c>
      <c r="D95" s="377">
        <v>7</v>
      </c>
      <c r="E95" s="377">
        <v>94</v>
      </c>
    </row>
    <row r="96" spans="1:5" x14ac:dyDescent="0.3">
      <c r="A96" s="376" t="s">
        <v>1683</v>
      </c>
      <c r="B96" s="377" t="s">
        <v>1722</v>
      </c>
      <c r="C96" s="377">
        <v>11</v>
      </c>
      <c r="D96" s="377">
        <v>1</v>
      </c>
      <c r="E96" s="377">
        <v>55</v>
      </c>
    </row>
    <row r="97" spans="1:5" x14ac:dyDescent="0.3">
      <c r="A97" s="376" t="s">
        <v>1683</v>
      </c>
      <c r="B97" s="377" t="s">
        <v>1722</v>
      </c>
      <c r="C97" s="377">
        <v>25</v>
      </c>
      <c r="D97" s="377">
        <v>2</v>
      </c>
      <c r="E97" s="377">
        <v>40</v>
      </c>
    </row>
    <row r="98" spans="1:5" x14ac:dyDescent="0.3">
      <c r="A98" s="376" t="s">
        <v>1683</v>
      </c>
      <c r="B98" s="377" t="s">
        <v>1723</v>
      </c>
      <c r="C98" s="377">
        <v>14</v>
      </c>
      <c r="D98" s="377">
        <v>1</v>
      </c>
      <c r="E98" s="377">
        <v>28</v>
      </c>
    </row>
    <row r="99" spans="1:5" x14ac:dyDescent="0.3">
      <c r="A99" s="376" t="s">
        <v>1683</v>
      </c>
      <c r="B99" s="377" t="s">
        <v>1724</v>
      </c>
      <c r="C99" s="377">
        <v>72</v>
      </c>
      <c r="D99" s="377">
        <v>4</v>
      </c>
      <c r="E99" s="377">
        <v>64</v>
      </c>
    </row>
    <row r="100" spans="1:5" x14ac:dyDescent="0.3">
      <c r="A100" s="376" t="s">
        <v>1683</v>
      </c>
      <c r="B100" s="377" t="s">
        <v>1725</v>
      </c>
      <c r="C100" s="377">
        <v>53</v>
      </c>
      <c r="D100" s="377">
        <v>1</v>
      </c>
      <c r="E100" s="377">
        <v>52</v>
      </c>
    </row>
    <row r="101" spans="1:5" x14ac:dyDescent="0.3">
      <c r="A101" s="376" t="s">
        <v>1683</v>
      </c>
      <c r="B101" s="377" t="s">
        <v>1725</v>
      </c>
      <c r="C101" s="377">
        <v>55</v>
      </c>
      <c r="D101" s="377">
        <v>1</v>
      </c>
      <c r="E101" s="377">
        <v>27</v>
      </c>
    </row>
    <row r="102" spans="1:5" x14ac:dyDescent="0.3">
      <c r="A102" s="376" t="s">
        <v>1683</v>
      </c>
      <c r="B102" s="378" t="s">
        <v>1725</v>
      </c>
      <c r="C102" s="378">
        <v>57</v>
      </c>
      <c r="D102" s="378">
        <v>1</v>
      </c>
      <c r="E102" s="378">
        <v>36</v>
      </c>
    </row>
    <row r="103" spans="1:5" x14ac:dyDescent="0.3">
      <c r="A103" s="376" t="s">
        <v>1683</v>
      </c>
      <c r="B103" s="377" t="s">
        <v>1725</v>
      </c>
      <c r="C103" s="377">
        <v>73</v>
      </c>
      <c r="D103" s="377">
        <v>2</v>
      </c>
      <c r="E103" s="377">
        <v>44</v>
      </c>
    </row>
    <row r="104" spans="1:5" x14ac:dyDescent="0.3">
      <c r="A104" s="376" t="s">
        <v>1683</v>
      </c>
      <c r="B104" s="377" t="s">
        <v>1725</v>
      </c>
      <c r="C104" s="377">
        <v>75</v>
      </c>
      <c r="D104" s="377">
        <v>4</v>
      </c>
      <c r="E104" s="377">
        <v>69</v>
      </c>
    </row>
    <row r="105" spans="1:5" x14ac:dyDescent="0.3">
      <c r="A105" s="376" t="s">
        <v>1683</v>
      </c>
      <c r="B105" s="377" t="s">
        <v>1726</v>
      </c>
      <c r="C105" s="377">
        <v>42</v>
      </c>
      <c r="D105" s="377">
        <v>3</v>
      </c>
      <c r="E105" s="377">
        <v>60</v>
      </c>
    </row>
    <row r="106" spans="1:5" x14ac:dyDescent="0.3">
      <c r="A106" s="376" t="s">
        <v>1683</v>
      </c>
      <c r="B106" s="377" t="s">
        <v>1726</v>
      </c>
      <c r="C106" s="377">
        <v>48</v>
      </c>
      <c r="D106" s="377">
        <v>7</v>
      </c>
      <c r="E106" s="377">
        <v>103</v>
      </c>
    </row>
    <row r="107" spans="1:5" x14ac:dyDescent="0.3">
      <c r="A107" s="376" t="s">
        <v>1683</v>
      </c>
      <c r="B107" s="377" t="s">
        <v>1726</v>
      </c>
      <c r="C107" s="377">
        <v>56</v>
      </c>
      <c r="D107" s="377">
        <v>2</v>
      </c>
      <c r="E107" s="377">
        <v>57</v>
      </c>
    </row>
    <row r="108" spans="1:5" x14ac:dyDescent="0.3">
      <c r="A108" s="376" t="s">
        <v>1683</v>
      </c>
      <c r="B108" s="377" t="s">
        <v>1726</v>
      </c>
      <c r="C108" s="377">
        <v>58</v>
      </c>
      <c r="D108" s="377">
        <v>1</v>
      </c>
      <c r="E108" s="377">
        <v>58</v>
      </c>
    </row>
    <row r="109" spans="1:5" x14ac:dyDescent="0.3">
      <c r="A109" s="376" t="s">
        <v>1683</v>
      </c>
      <c r="B109" s="377" t="s">
        <v>1726</v>
      </c>
      <c r="C109" s="377">
        <v>72</v>
      </c>
      <c r="D109" s="377">
        <v>1</v>
      </c>
      <c r="E109" s="377">
        <v>41</v>
      </c>
    </row>
    <row r="110" spans="1:5" x14ac:dyDescent="0.3">
      <c r="A110" s="376" t="s">
        <v>1683</v>
      </c>
      <c r="B110" s="377" t="s">
        <v>1727</v>
      </c>
      <c r="C110" s="377">
        <v>29</v>
      </c>
      <c r="D110" s="377">
        <v>2</v>
      </c>
      <c r="E110" s="377">
        <v>16</v>
      </c>
    </row>
    <row r="111" spans="1:5" x14ac:dyDescent="0.3">
      <c r="A111" s="376" t="s">
        <v>1683</v>
      </c>
      <c r="B111" s="379" t="s">
        <v>1728</v>
      </c>
      <c r="C111" s="377">
        <v>60</v>
      </c>
      <c r="D111" s="377">
        <v>2</v>
      </c>
      <c r="E111" s="377">
        <v>30</v>
      </c>
    </row>
    <row r="112" spans="1:5" x14ac:dyDescent="0.3">
      <c r="A112" s="376" t="s">
        <v>1683</v>
      </c>
      <c r="B112" s="377" t="s">
        <v>1728</v>
      </c>
      <c r="C112" s="377">
        <v>44</v>
      </c>
      <c r="D112" s="377">
        <v>3</v>
      </c>
      <c r="E112" s="377">
        <v>79</v>
      </c>
    </row>
    <row r="113" spans="1:5" x14ac:dyDescent="0.3">
      <c r="A113" s="376" t="s">
        <v>1683</v>
      </c>
      <c r="B113" s="377" t="s">
        <v>1728</v>
      </c>
      <c r="C113" s="377">
        <v>48</v>
      </c>
      <c r="D113" s="377">
        <v>1</v>
      </c>
      <c r="E113" s="377">
        <v>12</v>
      </c>
    </row>
    <row r="114" spans="1:5" x14ac:dyDescent="0.3">
      <c r="A114" s="376" t="s">
        <v>1683</v>
      </c>
      <c r="B114" s="377" t="s">
        <v>1728</v>
      </c>
      <c r="C114" s="377">
        <v>46</v>
      </c>
      <c r="D114" s="377">
        <v>3</v>
      </c>
      <c r="E114" s="377">
        <v>47</v>
      </c>
    </row>
    <row r="115" spans="1:5" x14ac:dyDescent="0.3">
      <c r="A115" s="376" t="s">
        <v>1683</v>
      </c>
      <c r="B115" s="377" t="s">
        <v>1728</v>
      </c>
      <c r="C115" s="377">
        <v>52</v>
      </c>
      <c r="D115" s="377">
        <v>1</v>
      </c>
      <c r="E115" s="377">
        <v>48</v>
      </c>
    </row>
    <row r="116" spans="1:5" x14ac:dyDescent="0.3">
      <c r="A116" s="376" t="s">
        <v>1683</v>
      </c>
      <c r="B116" s="377" t="s">
        <v>1729</v>
      </c>
      <c r="C116" s="377">
        <v>68</v>
      </c>
      <c r="D116" s="377">
        <v>1</v>
      </c>
      <c r="E116" s="377">
        <v>40</v>
      </c>
    </row>
    <row r="117" spans="1:5" x14ac:dyDescent="0.3">
      <c r="A117" s="376" t="s">
        <v>1683</v>
      </c>
      <c r="B117" s="377" t="s">
        <v>1722</v>
      </c>
      <c r="C117" s="377">
        <v>33</v>
      </c>
      <c r="D117" s="377">
        <v>6</v>
      </c>
      <c r="E117" s="377">
        <v>61</v>
      </c>
    </row>
    <row r="118" spans="1:5" x14ac:dyDescent="0.3">
      <c r="A118" s="376" t="s">
        <v>1683</v>
      </c>
      <c r="B118" s="377" t="s">
        <v>1722</v>
      </c>
      <c r="C118" s="377">
        <v>35</v>
      </c>
      <c r="D118" s="377">
        <v>1</v>
      </c>
      <c r="E118" s="377">
        <v>38</v>
      </c>
    </row>
    <row r="119" spans="1:5" x14ac:dyDescent="0.3">
      <c r="A119" s="376" t="s">
        <v>1683</v>
      </c>
      <c r="B119" s="377" t="s">
        <v>1730</v>
      </c>
      <c r="C119" s="377">
        <v>31</v>
      </c>
      <c r="D119" s="377">
        <v>2</v>
      </c>
      <c r="E119" s="377">
        <v>48</v>
      </c>
    </row>
    <row r="120" spans="1:5" ht="15" x14ac:dyDescent="0.3">
      <c r="A120" s="373"/>
      <c r="B120" s="373"/>
      <c r="C120" s="373"/>
      <c r="D120" s="380">
        <f>SUM(D87:D119)</f>
        <v>84</v>
      </c>
      <c r="E120" s="380">
        <f>SUM(E87:E119)</f>
        <v>1848</v>
      </c>
    </row>
    <row r="121" spans="1:5" x14ac:dyDescent="0.3">
      <c r="A121" s="384"/>
      <c r="B121" s="384"/>
      <c r="C121" s="384"/>
    </row>
    <row r="122" spans="1:5" x14ac:dyDescent="0.3">
      <c r="A122" s="8" t="s">
        <v>30</v>
      </c>
      <c r="B122" s="13" t="s">
        <v>31</v>
      </c>
      <c r="C122" s="3"/>
      <c r="D122" s="3"/>
      <c r="E122" s="3"/>
    </row>
    <row r="123" spans="1:5" x14ac:dyDescent="0.3">
      <c r="A123" s="8" t="s">
        <v>32</v>
      </c>
      <c r="B123" s="13" t="s">
        <v>33</v>
      </c>
      <c r="C123" s="3"/>
      <c r="D123" s="3"/>
      <c r="E123" s="3"/>
    </row>
    <row r="124" spans="1:5" x14ac:dyDescent="0.3">
      <c r="A124" s="112" t="s">
        <v>34</v>
      </c>
      <c r="B124" s="113" t="s">
        <v>35</v>
      </c>
      <c r="C124" s="3"/>
      <c r="D124" s="3"/>
      <c r="E124" s="3"/>
    </row>
    <row r="125" spans="1:5" ht="28" x14ac:dyDescent="0.3">
      <c r="A125" s="8" t="s">
        <v>36</v>
      </c>
      <c r="B125" s="14" t="s">
        <v>484</v>
      </c>
      <c r="C125" s="14" t="s">
        <v>38</v>
      </c>
      <c r="D125" s="14" t="s">
        <v>39</v>
      </c>
      <c r="E125" s="14" t="s">
        <v>40</v>
      </c>
    </row>
    <row r="127" spans="1:5" ht="14.5" x14ac:dyDescent="0.35">
      <c r="E127" s="350" t="s">
        <v>90</v>
      </c>
    </row>
    <row r="129" spans="1:5" ht="15" x14ac:dyDescent="0.3">
      <c r="A129" s="28" t="s">
        <v>10</v>
      </c>
      <c r="B129" s="28" t="s">
        <v>11</v>
      </c>
      <c r="C129" s="28" t="s">
        <v>12</v>
      </c>
      <c r="D129" s="337" t="s">
        <v>165</v>
      </c>
      <c r="E129" s="28" t="s">
        <v>14</v>
      </c>
    </row>
    <row r="130" spans="1:5" x14ac:dyDescent="0.3">
      <c r="A130" s="381" t="s">
        <v>1684</v>
      </c>
      <c r="B130" s="381" t="s">
        <v>1713</v>
      </c>
      <c r="C130" s="381" t="s">
        <v>1731</v>
      </c>
      <c r="D130" s="381">
        <v>4</v>
      </c>
      <c r="E130" s="373">
        <v>303</v>
      </c>
    </row>
    <row r="131" spans="1:5" x14ac:dyDescent="0.3">
      <c r="A131" s="381" t="s">
        <v>1684</v>
      </c>
      <c r="B131" s="381" t="s">
        <v>1713</v>
      </c>
      <c r="C131" s="381" t="s">
        <v>1732</v>
      </c>
      <c r="D131" s="381">
        <v>3</v>
      </c>
      <c r="E131" s="373">
        <v>398</v>
      </c>
    </row>
    <row r="132" spans="1:5" x14ac:dyDescent="0.3">
      <c r="A132" s="381" t="s">
        <v>1684</v>
      </c>
      <c r="B132" s="381" t="s">
        <v>1733</v>
      </c>
      <c r="C132" s="381" t="s">
        <v>1734</v>
      </c>
      <c r="D132" s="381">
        <v>3</v>
      </c>
      <c r="E132" s="373">
        <v>169</v>
      </c>
    </row>
    <row r="133" spans="1:5" x14ac:dyDescent="0.3">
      <c r="A133" s="371"/>
      <c r="B133" s="371"/>
      <c r="C133" s="382"/>
      <c r="D133" s="383">
        <f>SUM(D130:D132)</f>
        <v>10</v>
      </c>
      <c r="E133" s="383">
        <f>SUM(E130:E132)</f>
        <v>870</v>
      </c>
    </row>
    <row r="137" spans="1:5" x14ac:dyDescent="0.3">
      <c r="A137" s="7" t="s">
        <v>30</v>
      </c>
      <c r="B137" s="27" t="s">
        <v>31</v>
      </c>
    </row>
    <row r="138" spans="1:5" x14ac:dyDescent="0.3">
      <c r="A138" s="9" t="s">
        <v>167</v>
      </c>
      <c r="B138" s="30" t="s">
        <v>35</v>
      </c>
    </row>
    <row r="139" spans="1:5" ht="42" x14ac:dyDescent="0.3">
      <c r="A139" s="8" t="s">
        <v>168</v>
      </c>
      <c r="B139" s="22"/>
      <c r="C139" s="22"/>
      <c r="D139" s="14" t="s">
        <v>169</v>
      </c>
      <c r="E139" s="14" t="s">
        <v>170</v>
      </c>
    </row>
    <row r="141" spans="1:5" ht="14.5" x14ac:dyDescent="0.35">
      <c r="E141" s="350" t="s">
        <v>90</v>
      </c>
    </row>
    <row r="143" spans="1:5" ht="15" x14ac:dyDescent="0.3">
      <c r="A143" s="28" t="s">
        <v>10</v>
      </c>
      <c r="B143" s="28" t="s">
        <v>11</v>
      </c>
      <c r="C143" s="28" t="s">
        <v>12</v>
      </c>
      <c r="D143" s="337" t="s">
        <v>165</v>
      </c>
      <c r="E143" s="28" t="s">
        <v>14</v>
      </c>
    </row>
    <row r="144" spans="1:5" x14ac:dyDescent="0.3">
      <c r="A144" s="381" t="s">
        <v>1685</v>
      </c>
      <c r="B144" s="381" t="s">
        <v>1713</v>
      </c>
      <c r="C144" s="381" t="s">
        <v>1735</v>
      </c>
      <c r="D144" s="381">
        <v>9</v>
      </c>
      <c r="E144" s="373">
        <v>797</v>
      </c>
    </row>
    <row r="145" spans="1:5" x14ac:dyDescent="0.3">
      <c r="A145" s="371"/>
      <c r="B145" s="371"/>
      <c r="C145" s="382"/>
      <c r="D145" s="383">
        <f>D144</f>
        <v>9</v>
      </c>
      <c r="E145" s="383">
        <f>E144</f>
        <v>797</v>
      </c>
    </row>
    <row r="149" spans="1:5" x14ac:dyDescent="0.3">
      <c r="A149" s="7" t="s">
        <v>30</v>
      </c>
      <c r="B149" s="27" t="s">
        <v>31</v>
      </c>
    </row>
    <row r="150" spans="1:5" x14ac:dyDescent="0.3">
      <c r="A150" s="9" t="s">
        <v>167</v>
      </c>
      <c r="B150" s="30" t="s">
        <v>35</v>
      </c>
    </row>
    <row r="151" spans="1:5" ht="42" x14ac:dyDescent="0.3">
      <c r="A151" s="8" t="s">
        <v>168</v>
      </c>
      <c r="B151" s="22"/>
      <c r="C151" s="22"/>
      <c r="D151" s="14" t="s">
        <v>169</v>
      </c>
      <c r="E151" s="14" t="s">
        <v>170</v>
      </c>
    </row>
    <row r="153" spans="1:5" ht="14.5" x14ac:dyDescent="0.35">
      <c r="E153" s="350" t="s">
        <v>90</v>
      </c>
    </row>
    <row r="155" spans="1:5" x14ac:dyDescent="0.3">
      <c r="A155" s="28" t="s">
        <v>164</v>
      </c>
      <c r="B155" s="28" t="s">
        <v>11</v>
      </c>
      <c r="C155" s="28" t="s">
        <v>12</v>
      </c>
      <c r="D155" s="36" t="s">
        <v>230</v>
      </c>
      <c r="E155" s="28" t="s">
        <v>14</v>
      </c>
    </row>
    <row r="156" spans="1:5" x14ac:dyDescent="0.3">
      <c r="A156" s="55" t="s">
        <v>1686</v>
      </c>
      <c r="B156" s="55" t="s">
        <v>1736</v>
      </c>
      <c r="C156" s="55">
        <v>85</v>
      </c>
      <c r="D156" s="55">
        <v>17</v>
      </c>
      <c r="E156" s="55">
        <v>482</v>
      </c>
    </row>
    <row r="158" spans="1:5" x14ac:dyDescent="0.3">
      <c r="A158" s="7" t="s">
        <v>30</v>
      </c>
      <c r="B158" s="27" t="s">
        <v>1968</v>
      </c>
    </row>
    <row r="159" spans="1:5" x14ac:dyDescent="0.3">
      <c r="A159" s="7" t="s">
        <v>32</v>
      </c>
      <c r="B159" s="27" t="s">
        <v>33</v>
      </c>
    </row>
    <row r="160" spans="1:5" x14ac:dyDescent="0.3">
      <c r="A160" s="9" t="s">
        <v>34</v>
      </c>
      <c r="B160" s="30" t="s">
        <v>35</v>
      </c>
    </row>
    <row r="161" spans="1:5" x14ac:dyDescent="0.3">
      <c r="A161" s="8" t="s">
        <v>36</v>
      </c>
      <c r="B161" s="14" t="s">
        <v>105</v>
      </c>
      <c r="C161" s="22"/>
      <c r="D161" s="22"/>
      <c r="E161" s="22"/>
    </row>
    <row r="163" spans="1:5" ht="14.5" x14ac:dyDescent="0.35">
      <c r="E163" s="350" t="s">
        <v>90</v>
      </c>
    </row>
    <row r="165" spans="1:5" x14ac:dyDescent="0.3">
      <c r="A165" s="28" t="s">
        <v>164</v>
      </c>
      <c r="B165" s="28" t="s">
        <v>11</v>
      </c>
      <c r="C165" s="28" t="s">
        <v>12</v>
      </c>
      <c r="D165" s="36" t="s">
        <v>230</v>
      </c>
      <c r="E165" s="28" t="s">
        <v>14</v>
      </c>
    </row>
    <row r="166" spans="1:5" x14ac:dyDescent="0.3">
      <c r="A166" s="55" t="s">
        <v>1738</v>
      </c>
      <c r="B166" s="55" t="s">
        <v>1739</v>
      </c>
      <c r="C166" s="55" t="s">
        <v>1740</v>
      </c>
      <c r="D166" s="55">
        <v>11</v>
      </c>
      <c r="E166" s="55">
        <v>412</v>
      </c>
    </row>
    <row r="168" spans="1:5" x14ac:dyDescent="0.3">
      <c r="A168" s="7" t="s">
        <v>30</v>
      </c>
      <c r="B168" s="27" t="s">
        <v>1968</v>
      </c>
    </row>
    <row r="169" spans="1:5" x14ac:dyDescent="0.3">
      <c r="A169" s="7" t="s">
        <v>32</v>
      </c>
      <c r="B169" s="27" t="s">
        <v>33</v>
      </c>
    </row>
    <row r="170" spans="1:5" x14ac:dyDescent="0.3">
      <c r="A170" s="9" t="s">
        <v>34</v>
      </c>
      <c r="B170" s="30" t="s">
        <v>35</v>
      </c>
    </row>
    <row r="171" spans="1:5" x14ac:dyDescent="0.3">
      <c r="A171" s="8" t="s">
        <v>36</v>
      </c>
      <c r="B171" s="14" t="s">
        <v>105</v>
      </c>
      <c r="C171" s="22"/>
      <c r="D171" s="22"/>
      <c r="E171" s="22"/>
    </row>
    <row r="173" spans="1:5" ht="14.5" x14ac:dyDescent="0.35">
      <c r="E173" s="350" t="s">
        <v>90</v>
      </c>
    </row>
    <row r="175" spans="1:5" x14ac:dyDescent="0.3">
      <c r="A175" s="28" t="s">
        <v>164</v>
      </c>
      <c r="B175" s="28" t="s">
        <v>11</v>
      </c>
      <c r="C175" s="28" t="s">
        <v>12</v>
      </c>
      <c r="D175" s="36" t="s">
        <v>230</v>
      </c>
      <c r="E175" s="28" t="s">
        <v>14</v>
      </c>
    </row>
    <row r="176" spans="1:5" x14ac:dyDescent="0.3">
      <c r="A176" s="55" t="s">
        <v>1688</v>
      </c>
      <c r="B176" s="55" t="s">
        <v>1741</v>
      </c>
      <c r="C176" s="55">
        <v>25</v>
      </c>
      <c r="D176" s="55">
        <v>8</v>
      </c>
      <c r="E176" s="55">
        <v>278</v>
      </c>
    </row>
    <row r="178" spans="1:5" x14ac:dyDescent="0.3">
      <c r="A178" s="7" t="s">
        <v>30</v>
      </c>
      <c r="B178" s="27" t="s">
        <v>1968</v>
      </c>
    </row>
    <row r="179" spans="1:5" x14ac:dyDescent="0.3">
      <c r="A179" s="7" t="s">
        <v>32</v>
      </c>
      <c r="B179" s="27" t="s">
        <v>33</v>
      </c>
    </row>
    <row r="180" spans="1:5" x14ac:dyDescent="0.3">
      <c r="A180" s="9" t="s">
        <v>34</v>
      </c>
      <c r="B180" s="30" t="s">
        <v>35</v>
      </c>
    </row>
    <row r="181" spans="1:5" x14ac:dyDescent="0.3">
      <c r="A181" s="8" t="s">
        <v>36</v>
      </c>
      <c r="B181" s="14" t="s">
        <v>105</v>
      </c>
      <c r="C181" s="22"/>
      <c r="D181" s="22"/>
      <c r="E181" s="22"/>
    </row>
    <row r="183" spans="1:5" ht="14.5" x14ac:dyDescent="0.35">
      <c r="E183" s="350" t="s">
        <v>90</v>
      </c>
    </row>
    <row r="185" spans="1:5" x14ac:dyDescent="0.3">
      <c r="A185" s="28" t="s">
        <v>164</v>
      </c>
      <c r="B185" s="28" t="s">
        <v>11</v>
      </c>
      <c r="C185" s="28" t="s">
        <v>12</v>
      </c>
      <c r="D185" s="36" t="s">
        <v>230</v>
      </c>
      <c r="E185" s="28" t="s">
        <v>14</v>
      </c>
    </row>
    <row r="186" spans="1:5" x14ac:dyDescent="0.3">
      <c r="A186" s="55" t="s">
        <v>1689</v>
      </c>
      <c r="B186" s="55" t="s">
        <v>1742</v>
      </c>
      <c r="C186" s="359" t="s">
        <v>1652</v>
      </c>
      <c r="D186" s="55">
        <v>4</v>
      </c>
      <c r="E186" s="55">
        <v>145</v>
      </c>
    </row>
    <row r="188" spans="1:5" x14ac:dyDescent="0.3">
      <c r="A188" s="7" t="s">
        <v>30</v>
      </c>
      <c r="B188" s="27" t="s">
        <v>1968</v>
      </c>
    </row>
    <row r="189" spans="1:5" x14ac:dyDescent="0.3">
      <c r="A189" s="7" t="s">
        <v>32</v>
      </c>
      <c r="B189" s="27" t="s">
        <v>33</v>
      </c>
    </row>
    <row r="190" spans="1:5" x14ac:dyDescent="0.3">
      <c r="A190" s="9" t="s">
        <v>34</v>
      </c>
      <c r="B190" s="30" t="s">
        <v>35</v>
      </c>
    </row>
    <row r="191" spans="1:5" x14ac:dyDescent="0.3">
      <c r="A191" s="8" t="s">
        <v>36</v>
      </c>
      <c r="B191" s="14" t="s">
        <v>105</v>
      </c>
      <c r="C191" s="22"/>
      <c r="D191" s="22"/>
      <c r="E191" s="22"/>
    </row>
    <row r="193" spans="1:5" ht="14.5" x14ac:dyDescent="0.35">
      <c r="E193" s="350" t="s">
        <v>90</v>
      </c>
    </row>
    <row r="195" spans="1:5" x14ac:dyDescent="0.3">
      <c r="A195" s="28" t="s">
        <v>164</v>
      </c>
      <c r="B195" s="28" t="s">
        <v>11</v>
      </c>
      <c r="C195" s="28" t="s">
        <v>12</v>
      </c>
      <c r="D195" s="36" t="s">
        <v>230</v>
      </c>
      <c r="E195" s="28" t="s">
        <v>14</v>
      </c>
    </row>
    <row r="196" spans="1:5" x14ac:dyDescent="0.3">
      <c r="A196" s="55" t="s">
        <v>1743</v>
      </c>
      <c r="B196" s="55" t="s">
        <v>1737</v>
      </c>
      <c r="C196" s="359" t="s">
        <v>1744</v>
      </c>
      <c r="D196" s="55">
        <v>2</v>
      </c>
      <c r="E196" s="55">
        <v>194</v>
      </c>
    </row>
    <row r="198" spans="1:5" x14ac:dyDescent="0.3">
      <c r="A198" s="7" t="s">
        <v>30</v>
      </c>
      <c r="B198" s="27" t="s">
        <v>1968</v>
      </c>
    </row>
    <row r="199" spans="1:5" x14ac:dyDescent="0.3">
      <c r="A199" s="7" t="s">
        <v>32</v>
      </c>
      <c r="B199" s="27" t="s">
        <v>33</v>
      </c>
    </row>
    <row r="200" spans="1:5" x14ac:dyDescent="0.3">
      <c r="A200" s="9" t="s">
        <v>34</v>
      </c>
      <c r="B200" s="30" t="s">
        <v>35</v>
      </c>
    </row>
    <row r="201" spans="1:5" x14ac:dyDescent="0.3">
      <c r="A201" s="8" t="s">
        <v>36</v>
      </c>
      <c r="B201" s="14" t="s">
        <v>105</v>
      </c>
      <c r="C201" s="22"/>
      <c r="D201" s="22"/>
      <c r="E201" s="22"/>
    </row>
    <row r="203" spans="1:5" ht="14.5" x14ac:dyDescent="0.35">
      <c r="E203" s="350" t="s">
        <v>90</v>
      </c>
    </row>
    <row r="205" spans="1:5" x14ac:dyDescent="0.3">
      <c r="A205" s="28" t="s">
        <v>92</v>
      </c>
      <c r="B205" s="28" t="s">
        <v>11</v>
      </c>
      <c r="C205" s="28" t="s">
        <v>12</v>
      </c>
      <c r="D205" s="28" t="s">
        <v>1070</v>
      </c>
      <c r="E205" s="28" t="s">
        <v>14</v>
      </c>
    </row>
    <row r="206" spans="1:5" x14ac:dyDescent="0.3">
      <c r="A206" s="55" t="s">
        <v>1982</v>
      </c>
      <c r="B206" s="358" t="s">
        <v>1981</v>
      </c>
      <c r="C206" s="10">
        <v>54</v>
      </c>
      <c r="D206" s="10">
        <v>2</v>
      </c>
      <c r="E206" s="10">
        <v>43</v>
      </c>
    </row>
    <row r="207" spans="1:5" x14ac:dyDescent="0.3">
      <c r="A207" s="34"/>
      <c r="B207" s="276"/>
      <c r="C207" s="34"/>
      <c r="D207" s="42">
        <f>D206</f>
        <v>2</v>
      </c>
      <c r="E207" s="42">
        <f>E206</f>
        <v>43</v>
      </c>
    </row>
    <row r="209" spans="1:5" x14ac:dyDescent="0.3">
      <c r="A209" s="7" t="s">
        <v>30</v>
      </c>
      <c r="B209" s="27" t="s">
        <v>134</v>
      </c>
    </row>
    <row r="210" spans="1:5" x14ac:dyDescent="0.3">
      <c r="A210" s="7" t="s">
        <v>32</v>
      </c>
      <c r="B210" s="27" t="s">
        <v>33</v>
      </c>
    </row>
    <row r="211" spans="1:5" x14ac:dyDescent="0.3">
      <c r="A211" s="9" t="s">
        <v>34</v>
      </c>
      <c r="B211" s="30" t="s">
        <v>35</v>
      </c>
    </row>
    <row r="212" spans="1:5" ht="28" x14ac:dyDescent="0.3">
      <c r="A212" s="8" t="s">
        <v>36</v>
      </c>
      <c r="B212" s="14" t="s">
        <v>1863</v>
      </c>
      <c r="C212" s="14" t="s">
        <v>1862</v>
      </c>
      <c r="D212" s="139" t="s">
        <v>1861</v>
      </c>
      <c r="E212" s="22" t="s">
        <v>350</v>
      </c>
    </row>
    <row r="214" spans="1:5" ht="14.5" x14ac:dyDescent="0.35">
      <c r="E214" s="350" t="s">
        <v>90</v>
      </c>
    </row>
  </sheetData>
  <hyperlinks>
    <hyperlink ref="E34" location="'Василеостровский район'!R1C1" display="Вернуться к району" xr:uid="{00000000-0004-0000-1A00-000000000000}"/>
    <hyperlink ref="E60" location="'Василеостровский район'!R1C1" display="Вернуться к району" xr:uid="{00000000-0004-0000-1A00-000001000000}"/>
    <hyperlink ref="E71" location="'Василеостровский район'!R1C1" display="Вернуться к району" xr:uid="{00000000-0004-0000-1A00-000002000000}"/>
    <hyperlink ref="E84" location="'Василеостровский район'!R1C1" display="Вернуться к району" xr:uid="{00000000-0004-0000-1A00-000003000000}"/>
    <hyperlink ref="E127" location="'Василеостровский район'!R1C1" display="Вернуться к району" xr:uid="{00000000-0004-0000-1A00-000004000000}"/>
    <hyperlink ref="E141" location="'Василеостровский район'!R1C1" display="Вернуться к району" xr:uid="{00000000-0004-0000-1A00-000005000000}"/>
    <hyperlink ref="E153" location="'Василеостровский район'!R1C1" display="Вернуться к району" xr:uid="{00000000-0004-0000-1A00-000006000000}"/>
    <hyperlink ref="E163" location="'Василеостровский район'!R1C1" display="Вернуться к району" xr:uid="{00000000-0004-0000-1A00-000007000000}"/>
    <hyperlink ref="E173" location="'Василеостровский район'!R1C1" display="Вернуться к району" xr:uid="{00000000-0004-0000-1A00-000008000000}"/>
    <hyperlink ref="E183" location="'Василеостровский район'!R1C1" display="Вернуться к району" xr:uid="{00000000-0004-0000-1A00-000009000000}"/>
    <hyperlink ref="E193" location="'Василеостровский район'!R1C1" display="Вернуться к району" xr:uid="{00000000-0004-0000-1A00-00000A000000}"/>
    <hyperlink ref="E203" location="'Василеостровский район'!R1C1" display="Вернуться к району" xr:uid="{00000000-0004-0000-1A00-00000B000000}"/>
    <hyperlink ref="E214" location="'Василеостровский район'!R1C1" display="Вернуться к району" xr:uid="{00000000-0004-0000-1A00-00000C000000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pane ySplit="1" topLeftCell="A11" activePane="bottomLeft" state="frozen"/>
      <selection pane="bottomLeft"/>
    </sheetView>
  </sheetViews>
  <sheetFormatPr defaultColWidth="8.81640625" defaultRowHeight="14.5" x14ac:dyDescent="0.35"/>
  <cols>
    <col min="1" max="1" width="29.1796875" customWidth="1"/>
    <col min="2" max="2" width="23" customWidth="1"/>
    <col min="3" max="3" width="18.26953125" customWidth="1"/>
    <col min="4" max="7" width="15.7265625" customWidth="1"/>
  </cols>
  <sheetData>
    <row r="1" spans="1:8" ht="15" thickBot="1" x14ac:dyDescent="0.4">
      <c r="A1" s="151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1" t="s">
        <v>5</v>
      </c>
      <c r="G1" s="151" t="s">
        <v>6</v>
      </c>
    </row>
    <row r="2" spans="1:8" ht="15" thickBot="1" x14ac:dyDescent="0.4">
      <c r="A2" s="569" t="s">
        <v>7</v>
      </c>
      <c r="B2" s="570"/>
      <c r="C2" s="571"/>
      <c r="D2" s="152">
        <v>1400</v>
      </c>
      <c r="E2" s="152">
        <v>750</v>
      </c>
      <c r="F2" s="152">
        <v>420</v>
      </c>
      <c r="G2" s="152">
        <v>250</v>
      </c>
    </row>
    <row r="3" spans="1:8" ht="15" thickBot="1" x14ac:dyDescent="0.4">
      <c r="A3" s="164" t="s">
        <v>468</v>
      </c>
      <c r="B3" s="153" t="s">
        <v>9</v>
      </c>
      <c r="C3" s="154">
        <f>'АП Красносельский'!D15</f>
        <v>113</v>
      </c>
      <c r="D3" s="155">
        <f>C3*D2</f>
        <v>158200</v>
      </c>
      <c r="E3" s="155">
        <f>C3*E2</f>
        <v>84750</v>
      </c>
      <c r="F3" s="155">
        <f>C3*F2</f>
        <v>47460</v>
      </c>
      <c r="G3" s="155">
        <f>C3*G2</f>
        <v>28250</v>
      </c>
      <c r="H3" s="402"/>
    </row>
    <row r="4" spans="1:8" ht="15" thickBot="1" x14ac:dyDescent="0.4">
      <c r="A4" s="164" t="s">
        <v>485</v>
      </c>
      <c r="B4" s="153" t="s">
        <v>9</v>
      </c>
      <c r="C4" s="154">
        <f>'АП Красносельский'!D46</f>
        <v>194</v>
      </c>
      <c r="D4" s="155">
        <f>C4*D2</f>
        <v>271600</v>
      </c>
      <c r="E4" s="155">
        <f>C4*E2</f>
        <v>145500</v>
      </c>
      <c r="F4" s="155">
        <f>C4*F2</f>
        <v>81480</v>
      </c>
      <c r="G4" s="155">
        <f>C4*G2</f>
        <v>48500</v>
      </c>
      <c r="H4" s="402"/>
    </row>
    <row r="5" spans="1:8" ht="15" thickBot="1" x14ac:dyDescent="0.4">
      <c r="A5" s="164" t="s">
        <v>503</v>
      </c>
      <c r="B5" s="153" t="s">
        <v>9</v>
      </c>
      <c r="C5" s="154">
        <f>'АП Красносельский'!D79</f>
        <v>155</v>
      </c>
      <c r="D5" s="155">
        <f>C5*D2</f>
        <v>217000</v>
      </c>
      <c r="E5" s="155">
        <f>C5*E2</f>
        <v>116250</v>
      </c>
      <c r="F5" s="155">
        <f>C5*F2</f>
        <v>65100</v>
      </c>
      <c r="G5" s="155">
        <f>C5*G2</f>
        <v>38750</v>
      </c>
      <c r="H5" s="402"/>
    </row>
    <row r="6" spans="1:8" ht="15" thickBot="1" x14ac:dyDescent="0.4">
      <c r="A6" s="164" t="s">
        <v>524</v>
      </c>
      <c r="B6" s="153" t="s">
        <v>9</v>
      </c>
      <c r="C6" s="154">
        <f>'АП Красносельский'!D104</f>
        <v>64</v>
      </c>
      <c r="D6" s="155">
        <f>C6*D2</f>
        <v>89600</v>
      </c>
      <c r="E6" s="155">
        <f>C6*E2</f>
        <v>48000</v>
      </c>
      <c r="F6" s="155">
        <f>C6*F2</f>
        <v>26880</v>
      </c>
      <c r="G6" s="155">
        <f>C6*G2</f>
        <v>16000</v>
      </c>
      <c r="H6" s="402"/>
    </row>
    <row r="7" spans="1:8" ht="15" thickBot="1" x14ac:dyDescent="0.4">
      <c r="A7" s="164" t="s">
        <v>540</v>
      </c>
      <c r="B7" s="153" t="s">
        <v>9</v>
      </c>
      <c r="C7" s="154">
        <f>'АП Красносельский'!D157</f>
        <v>177</v>
      </c>
      <c r="D7" s="155">
        <f>C7*D2</f>
        <v>247800</v>
      </c>
      <c r="E7" s="155">
        <f>C7*E2</f>
        <v>132750</v>
      </c>
      <c r="F7" s="155">
        <f>C7*F2</f>
        <v>74340</v>
      </c>
      <c r="G7" s="155">
        <f>C7*G2</f>
        <v>44250</v>
      </c>
    </row>
    <row r="8" spans="1:8" ht="15" thickBot="1" x14ac:dyDescent="0.4">
      <c r="A8" s="156" t="s">
        <v>89</v>
      </c>
      <c r="B8" s="156"/>
      <c r="C8" s="157">
        <f>SUM(C3:C7)</f>
        <v>703</v>
      </c>
      <c r="D8" s="158">
        <f>SUM(D3:D7)</f>
        <v>984200</v>
      </c>
      <c r="E8" s="158">
        <f>SUM(E3:E7)</f>
        <v>527250</v>
      </c>
      <c r="F8" s="158">
        <f>SUM(F3:F7)</f>
        <v>295260</v>
      </c>
      <c r="G8" s="158">
        <f>SUM(G3:G7)</f>
        <v>175750</v>
      </c>
    </row>
    <row r="9" spans="1:8" ht="15" thickBot="1" x14ac:dyDescent="0.4">
      <c r="A9" s="140"/>
      <c r="B9" s="140"/>
      <c r="C9" s="141"/>
      <c r="D9" s="142"/>
      <c r="E9" s="142"/>
      <c r="F9" s="142"/>
      <c r="G9" s="142"/>
    </row>
    <row r="10" spans="1:8" ht="15" thickBot="1" x14ac:dyDescent="0.4">
      <c r="A10" s="569" t="s">
        <v>7</v>
      </c>
      <c r="B10" s="570"/>
      <c r="C10" s="571"/>
      <c r="D10" s="152">
        <v>1600</v>
      </c>
      <c r="E10" s="152">
        <v>750</v>
      </c>
      <c r="F10" s="152">
        <v>420</v>
      </c>
      <c r="G10" s="152">
        <v>250</v>
      </c>
    </row>
    <row r="11" spans="1:8" ht="15" thickBot="1" x14ac:dyDescent="0.4">
      <c r="A11" s="164" t="s">
        <v>556</v>
      </c>
      <c r="B11" s="153" t="s">
        <v>9</v>
      </c>
      <c r="C11" s="154">
        <f>'АП Красносельский'!D173</f>
        <v>109</v>
      </c>
      <c r="D11" s="155">
        <f>C11*D10</f>
        <v>174400</v>
      </c>
      <c r="E11" s="155">
        <f>C11*E10</f>
        <v>81750</v>
      </c>
      <c r="F11" s="155">
        <f>C11*F10</f>
        <v>45780</v>
      </c>
      <c r="G11" s="155">
        <f>C11*G10</f>
        <v>27250</v>
      </c>
    </row>
    <row r="12" spans="1:8" ht="15.5" thickBot="1" x14ac:dyDescent="0.4">
      <c r="A12" s="415" t="s">
        <v>562</v>
      </c>
      <c r="B12" s="153" t="s">
        <v>9</v>
      </c>
      <c r="C12" s="154">
        <f>'АП Красносельский'!D219</f>
        <v>100</v>
      </c>
      <c r="D12" s="528">
        <f>C12*D10</f>
        <v>160000</v>
      </c>
      <c r="E12" s="155">
        <f>C12*E10</f>
        <v>75000</v>
      </c>
      <c r="F12" s="155">
        <f>C12*F10</f>
        <v>42000</v>
      </c>
      <c r="G12" s="155">
        <f>C12*G10</f>
        <v>25000</v>
      </c>
    </row>
    <row r="13" spans="1:8" ht="15" thickBot="1" x14ac:dyDescent="0.4">
      <c r="A13" s="156" t="s">
        <v>89</v>
      </c>
      <c r="B13" s="156"/>
      <c r="C13" s="157">
        <f>SUM(C11:C12)</f>
        <v>209</v>
      </c>
      <c r="D13" s="158">
        <f>SUM(D11:D12)</f>
        <v>334400</v>
      </c>
      <c r="E13" s="158">
        <f>SUM(E11:E12)</f>
        <v>156750</v>
      </c>
      <c r="F13" s="158">
        <f>SUM(F11:F12)</f>
        <v>87780</v>
      </c>
      <c r="G13" s="158">
        <f>SUM(G11:G12)</f>
        <v>52250</v>
      </c>
    </row>
    <row r="14" spans="1:8" ht="15" thickBot="1" x14ac:dyDescent="0.4">
      <c r="A14" s="1"/>
      <c r="B14" s="1"/>
      <c r="C14" s="1"/>
      <c r="D14" s="1"/>
      <c r="E14" s="1"/>
      <c r="F14" s="1"/>
      <c r="G14" s="1"/>
    </row>
    <row r="15" spans="1:8" ht="15.5" thickBot="1" x14ac:dyDescent="0.4">
      <c r="A15" s="88" t="s">
        <v>159</v>
      </c>
      <c r="B15" s="88" t="s">
        <v>1</v>
      </c>
      <c r="C15" s="89" t="s">
        <v>2</v>
      </c>
      <c r="D15" s="89" t="s">
        <v>160</v>
      </c>
      <c r="E15" s="89" t="s">
        <v>161</v>
      </c>
      <c r="F15" s="1"/>
      <c r="G15" s="1"/>
    </row>
    <row r="16" spans="1:8" ht="15.5" thickBot="1" x14ac:dyDescent="0.4">
      <c r="A16" s="572" t="s">
        <v>162</v>
      </c>
      <c r="B16" s="573"/>
      <c r="C16" s="574"/>
      <c r="D16" s="159">
        <v>1900</v>
      </c>
      <c r="E16" s="159">
        <v>1650</v>
      </c>
      <c r="F16" s="1"/>
      <c r="G16" s="1"/>
    </row>
    <row r="17" spans="1:7" ht="15.5" thickBot="1" x14ac:dyDescent="0.4">
      <c r="A17" s="164" t="s">
        <v>591</v>
      </c>
      <c r="B17" s="160" t="s">
        <v>163</v>
      </c>
      <c r="C17" s="161">
        <f>'АП Красносельский'!D231</f>
        <v>24</v>
      </c>
      <c r="D17" s="162">
        <f>C17*D16</f>
        <v>45600</v>
      </c>
      <c r="E17" s="162">
        <f>C17*E16</f>
        <v>39600</v>
      </c>
      <c r="F17" s="1"/>
      <c r="G17" s="1"/>
    </row>
    <row r="18" spans="1:7" ht="15.5" thickBot="1" x14ac:dyDescent="0.4">
      <c r="A18" s="164" t="s">
        <v>596</v>
      </c>
      <c r="B18" s="160" t="s">
        <v>163</v>
      </c>
      <c r="C18" s="161">
        <f>'АП Красносельский'!D240</f>
        <v>16</v>
      </c>
      <c r="D18" s="163">
        <f>C18*D16</f>
        <v>30400</v>
      </c>
      <c r="E18" s="163">
        <f>C18*E16</f>
        <v>26400</v>
      </c>
      <c r="F18" s="1"/>
      <c r="G18" s="1"/>
    </row>
    <row r="19" spans="1:7" ht="15" thickBot="1" x14ac:dyDescent="0.4">
      <c r="A19" s="1"/>
      <c r="B19" s="1"/>
      <c r="C19" s="1"/>
      <c r="D19" s="1"/>
      <c r="E19" s="1"/>
      <c r="F19" s="1"/>
      <c r="G19" s="1"/>
    </row>
    <row r="20" spans="1:7" ht="15.5" thickBot="1" x14ac:dyDescent="0.4">
      <c r="A20" s="572" t="s">
        <v>162</v>
      </c>
      <c r="B20" s="573"/>
      <c r="C20" s="574"/>
      <c r="D20" s="159">
        <v>3000</v>
      </c>
      <c r="E20" s="159">
        <v>2400</v>
      </c>
      <c r="F20" s="1"/>
      <c r="G20" s="1"/>
    </row>
    <row r="21" spans="1:7" ht="15.5" thickBot="1" x14ac:dyDescent="0.4">
      <c r="A21" s="164" t="s">
        <v>599</v>
      </c>
      <c r="B21" s="160" t="s">
        <v>163</v>
      </c>
      <c r="C21" s="161">
        <f>'АП Красносельский'!D249</f>
        <v>8</v>
      </c>
      <c r="D21" s="162">
        <f>C21*D20</f>
        <v>24000</v>
      </c>
      <c r="E21" s="162">
        <f>C21*E20</f>
        <v>19200</v>
      </c>
      <c r="F21" s="1"/>
      <c r="G21" s="1"/>
    </row>
    <row r="22" spans="1:7" ht="15" thickBot="1" x14ac:dyDescent="0.4">
      <c r="A22" s="1"/>
      <c r="B22" s="1"/>
      <c r="C22" s="1"/>
      <c r="D22" s="1"/>
      <c r="E22" s="1"/>
      <c r="F22" s="1"/>
      <c r="G22" s="1"/>
    </row>
    <row r="23" spans="1:7" ht="15" thickBot="1" x14ac:dyDescent="0.4">
      <c r="A23" s="156" t="s">
        <v>89</v>
      </c>
      <c r="B23" s="156"/>
      <c r="C23" s="157">
        <f>C17+C18+C21</f>
        <v>48</v>
      </c>
      <c r="D23" s="158">
        <f>D17+D18+D21</f>
        <v>100000</v>
      </c>
      <c r="E23" s="158">
        <f>E17+E18+E21</f>
        <v>85200</v>
      </c>
      <c r="F23" s="1"/>
      <c r="G23" s="1"/>
    </row>
    <row r="24" spans="1:7" ht="15" thickBot="1" x14ac:dyDescent="0.4">
      <c r="A24" s="1"/>
      <c r="B24" s="1"/>
      <c r="C24" s="1"/>
      <c r="D24" s="1"/>
      <c r="E24" s="1"/>
      <c r="F24" s="1"/>
      <c r="G24" s="1"/>
    </row>
    <row r="25" spans="1:7" ht="30.5" thickBot="1" x14ac:dyDescent="0.4">
      <c r="A25" s="151" t="s">
        <v>1946</v>
      </c>
      <c r="B25" s="151" t="s">
        <v>1</v>
      </c>
      <c r="C25" s="529" t="s">
        <v>1174</v>
      </c>
      <c r="D25" s="89" t="s">
        <v>1941</v>
      </c>
      <c r="E25" s="89" t="s">
        <v>1942</v>
      </c>
      <c r="F25" s="1"/>
      <c r="G25" s="1"/>
    </row>
    <row r="26" spans="1:7" ht="15" thickBot="1" x14ac:dyDescent="0.4">
      <c r="A26" s="575" t="s">
        <v>1943</v>
      </c>
      <c r="B26" s="576"/>
      <c r="C26" s="577"/>
      <c r="D26" s="393">
        <v>15000</v>
      </c>
      <c r="E26" s="393">
        <v>12000</v>
      </c>
      <c r="F26" s="1"/>
      <c r="G26" s="1"/>
    </row>
    <row r="27" spans="1:7" ht="21.75" customHeight="1" thickBot="1" x14ac:dyDescent="0.4">
      <c r="A27" s="51" t="s">
        <v>1944</v>
      </c>
      <c r="B27" s="52" t="s">
        <v>1948</v>
      </c>
      <c r="C27" s="530">
        <v>1</v>
      </c>
      <c r="D27" s="531">
        <f>C27*D26</f>
        <v>15000</v>
      </c>
      <c r="E27" s="531">
        <f>C27*E26</f>
        <v>12000</v>
      </c>
      <c r="F27" s="1"/>
      <c r="G27" s="1"/>
    </row>
    <row r="28" spans="1:7" ht="24.75" customHeight="1" thickBot="1" x14ac:dyDescent="0.4">
      <c r="A28" s="51" t="s">
        <v>1945</v>
      </c>
      <c r="B28" s="52" t="s">
        <v>1948</v>
      </c>
      <c r="C28" s="530">
        <v>1</v>
      </c>
      <c r="D28" s="532">
        <f>C28*D26</f>
        <v>15000</v>
      </c>
      <c r="E28" s="532">
        <f>C28*E26</f>
        <v>12000</v>
      </c>
      <c r="F28" s="1"/>
      <c r="G28" s="1"/>
    </row>
    <row r="29" spans="1:7" ht="15" thickBot="1" x14ac:dyDescent="0.4">
      <c r="A29" s="533" t="s">
        <v>89</v>
      </c>
      <c r="B29" s="52"/>
      <c r="C29" s="534">
        <f>SUM(C27:C28)</f>
        <v>2</v>
      </c>
      <c r="D29" s="535">
        <f>SUM(D27:D28)</f>
        <v>30000</v>
      </c>
      <c r="E29" s="535">
        <f>SUM(E27:E28)</f>
        <v>24000</v>
      </c>
      <c r="F29" s="1"/>
      <c r="G29" s="1"/>
    </row>
    <row r="30" spans="1:7" ht="15" thickBot="1" x14ac:dyDescent="0.4">
      <c r="A30" s="1"/>
      <c r="B30" s="1"/>
      <c r="C30" s="1"/>
      <c r="D30" s="1"/>
      <c r="E30" s="1"/>
      <c r="F30" s="1"/>
      <c r="G30" s="1"/>
    </row>
    <row r="31" spans="1:7" ht="15" thickBot="1" x14ac:dyDescent="0.4">
      <c r="A31" s="569" t="s">
        <v>7</v>
      </c>
      <c r="B31" s="570"/>
      <c r="C31" s="571"/>
      <c r="D31" s="152">
        <v>2200</v>
      </c>
      <c r="E31" s="152">
        <v>1300</v>
      </c>
      <c r="F31" s="152">
        <v>850</v>
      </c>
      <c r="G31" s="152"/>
    </row>
    <row r="32" spans="1:7" ht="15" thickBot="1" x14ac:dyDescent="0.4">
      <c r="A32" s="164" t="s">
        <v>603</v>
      </c>
      <c r="B32" s="153" t="s">
        <v>600</v>
      </c>
      <c r="C32" s="154">
        <f>'АП Красносельский'!D261</f>
        <v>20</v>
      </c>
      <c r="D32" s="155">
        <f>C32*D31</f>
        <v>44000</v>
      </c>
      <c r="E32" s="155">
        <f>C32*E31</f>
        <v>26000</v>
      </c>
      <c r="F32" s="155">
        <f>C32*F31</f>
        <v>17000</v>
      </c>
      <c r="G32" s="155"/>
    </row>
    <row r="33" spans="1:7" ht="15" thickBot="1" x14ac:dyDescent="0.4">
      <c r="A33" s="164" t="s">
        <v>1832</v>
      </c>
      <c r="B33" s="153" t="s">
        <v>600</v>
      </c>
      <c r="C33" s="154">
        <f>'АП Красносельский'!D273</f>
        <v>23</v>
      </c>
      <c r="D33" s="155">
        <f>C33*D31</f>
        <v>50600</v>
      </c>
      <c r="E33" s="155">
        <f>C33*E31</f>
        <v>29900</v>
      </c>
      <c r="F33" s="155">
        <f>C33*F31</f>
        <v>19550</v>
      </c>
      <c r="G33" s="155"/>
    </row>
    <row r="34" spans="1:7" ht="15" thickBot="1" x14ac:dyDescent="0.4">
      <c r="A34" s="156" t="s">
        <v>89</v>
      </c>
      <c r="B34" s="156"/>
      <c r="C34" s="157">
        <f>SUM(C32:C33)</f>
        <v>43</v>
      </c>
      <c r="D34" s="158"/>
      <c r="E34" s="158">
        <f>SUM(E32:E33)</f>
        <v>55900</v>
      </c>
      <c r="F34" s="158">
        <f>SUM(F32:F33)</f>
        <v>36550</v>
      </c>
      <c r="G34" s="158"/>
    </row>
    <row r="36" spans="1:7" ht="15" thickBot="1" x14ac:dyDescent="0.4"/>
    <row r="37" spans="1:7" ht="15" thickBot="1" x14ac:dyDescent="0.4">
      <c r="A37" s="156" t="s">
        <v>89</v>
      </c>
      <c r="B37" s="157">
        <f>C8+C13+C23+C34+C11+C17+C18+C21+C29</f>
        <v>1162</v>
      </c>
      <c r="D37" s="568" t="s">
        <v>1043</v>
      </c>
      <c r="E37" s="568"/>
    </row>
  </sheetData>
  <mergeCells count="7">
    <mergeCell ref="D37:E37"/>
    <mergeCell ref="A31:C31"/>
    <mergeCell ref="A2:C2"/>
    <mergeCell ref="A10:C10"/>
    <mergeCell ref="A16:C16"/>
    <mergeCell ref="A20:C20"/>
    <mergeCell ref="A26:C26"/>
  </mergeCells>
  <hyperlinks>
    <hyperlink ref="A3" location="Красносельский1" display="Красносельский 1" xr:uid="{00000000-0004-0000-0100-000000000000}"/>
    <hyperlink ref="A4" location="Красносельский2" display="Красносельский 2" xr:uid="{00000000-0004-0000-0100-000001000000}"/>
    <hyperlink ref="A5" location="Красносельский3" display="Красносельский 3" xr:uid="{00000000-0004-0000-0100-000002000000}"/>
    <hyperlink ref="A6" location="Красносельский4" display="Красносельский 4" xr:uid="{00000000-0004-0000-0100-000003000000}"/>
    <hyperlink ref="A7" location="Красносельский5" display="Красносельский 5" xr:uid="{00000000-0004-0000-0100-000004000000}"/>
    <hyperlink ref="A11" location="Красносельский6" display="Красносельский 6" xr:uid="{00000000-0004-0000-0100-000005000000}"/>
    <hyperlink ref="A17" location="ЖемчужныйКаскад" display="ЖК Жемчужный каскад" xr:uid="{00000000-0004-0000-0100-000006000000}"/>
    <hyperlink ref="A18" location="ЖемчужнаяГавань" display="ЖК Жемчужная гавань" xr:uid="{00000000-0004-0000-0100-000007000000}"/>
    <hyperlink ref="A21" location="LotosClub" display="ЖК Lotos Club" xr:uid="{00000000-0004-0000-0100-000008000000}"/>
    <hyperlink ref="A32" location="Море1" display="ЖК Море 1 " xr:uid="{00000000-0004-0000-0100-000009000000}"/>
    <hyperlink ref="A33" location="Море2" display="ЖК Море 2" xr:uid="{00000000-0004-0000-0100-00000A000000}"/>
    <hyperlink ref="D37:E37" location="'ВЫБОР РАЙОНА'!A1" display="Вернуться к выбору района" xr:uid="{00000000-0004-0000-0100-00000B000000}"/>
    <hyperlink ref="A12" location="КрасноеСело1" display="Красное Село 1" xr:uid="{00000000-0004-0000-0100-00000C000000}"/>
    <hyperlink ref="A27" location="ПВЗПет45" display="ПВЗ  Петергофское ш 45" xr:uid="{00000000-0004-0000-0100-00000D000000}"/>
    <hyperlink ref="A28" location="ПВЗПет59" display="ПВЗ  Петергофское ш 59" xr:uid="{00000000-0004-0000-0100-00000E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617"/>
  <sheetViews>
    <sheetView topLeftCell="A625" workbookViewId="0">
      <selection activeCell="G95" sqref="G95"/>
    </sheetView>
  </sheetViews>
  <sheetFormatPr defaultColWidth="9.1796875" defaultRowHeight="14.5" x14ac:dyDescent="0.35"/>
  <cols>
    <col min="1" max="1" width="35.1796875" customWidth="1"/>
    <col min="2" max="2" width="26.453125" customWidth="1"/>
    <col min="3" max="3" width="18.453125" customWidth="1"/>
    <col min="4" max="4" width="19.453125" customWidth="1"/>
    <col min="5" max="5" width="18.7265625" customWidth="1"/>
  </cols>
  <sheetData>
    <row r="1" spans="1:5" x14ac:dyDescent="0.35">
      <c r="A1" s="28" t="s">
        <v>10</v>
      </c>
      <c r="B1" s="28" t="s">
        <v>11</v>
      </c>
      <c r="C1" s="28" t="s">
        <v>12</v>
      </c>
      <c r="D1" s="28" t="s">
        <v>1070</v>
      </c>
      <c r="E1" s="28" t="s">
        <v>14</v>
      </c>
    </row>
    <row r="2" spans="1:5" x14ac:dyDescent="0.35">
      <c r="A2" s="43" t="s">
        <v>1186</v>
      </c>
      <c r="B2" s="272" t="s">
        <v>1224</v>
      </c>
      <c r="C2" s="272" t="s">
        <v>1225</v>
      </c>
      <c r="D2" s="272">
        <v>7</v>
      </c>
      <c r="E2" s="10">
        <f>D2*36</f>
        <v>252</v>
      </c>
    </row>
    <row r="3" spans="1:5" x14ac:dyDescent="0.35">
      <c r="A3" s="43" t="s">
        <v>1186</v>
      </c>
      <c r="B3" s="272" t="s">
        <v>1224</v>
      </c>
      <c r="C3" s="272" t="s">
        <v>1226</v>
      </c>
      <c r="D3" s="272">
        <v>3</v>
      </c>
      <c r="E3" s="10">
        <f t="shared" ref="E3:E28" si="0">D3*36</f>
        <v>108</v>
      </c>
    </row>
    <row r="4" spans="1:5" x14ac:dyDescent="0.35">
      <c r="A4" s="43" t="s">
        <v>1186</v>
      </c>
      <c r="B4" s="272" t="s">
        <v>1224</v>
      </c>
      <c r="C4" s="272" t="s">
        <v>1227</v>
      </c>
      <c r="D4" s="272">
        <v>4</v>
      </c>
      <c r="E4" s="10">
        <f t="shared" si="0"/>
        <v>144</v>
      </c>
    </row>
    <row r="5" spans="1:5" x14ac:dyDescent="0.35">
      <c r="A5" s="43" t="s">
        <v>1186</v>
      </c>
      <c r="B5" s="272" t="s">
        <v>1228</v>
      </c>
      <c r="C5" s="272" t="s">
        <v>1229</v>
      </c>
      <c r="D5" s="272">
        <v>4</v>
      </c>
      <c r="E5" s="10">
        <f t="shared" si="0"/>
        <v>144</v>
      </c>
    </row>
    <row r="6" spans="1:5" x14ac:dyDescent="0.35">
      <c r="A6" s="43" t="s">
        <v>1186</v>
      </c>
      <c r="B6" s="272" t="s">
        <v>1228</v>
      </c>
      <c r="C6" s="272" t="s">
        <v>1230</v>
      </c>
      <c r="D6" s="272">
        <v>4</v>
      </c>
      <c r="E6" s="10">
        <f t="shared" si="0"/>
        <v>144</v>
      </c>
    </row>
    <row r="7" spans="1:5" x14ac:dyDescent="0.35">
      <c r="A7" s="43" t="s">
        <v>1186</v>
      </c>
      <c r="B7" s="272" t="s">
        <v>1228</v>
      </c>
      <c r="C7" s="272" t="s">
        <v>259</v>
      </c>
      <c r="D7" s="272">
        <v>4</v>
      </c>
      <c r="E7" s="10">
        <f t="shared" si="0"/>
        <v>144</v>
      </c>
    </row>
    <row r="8" spans="1:5" x14ac:dyDescent="0.35">
      <c r="A8" s="43" t="s">
        <v>1186</v>
      </c>
      <c r="B8" s="272" t="s">
        <v>1228</v>
      </c>
      <c r="C8" s="272" t="s">
        <v>954</v>
      </c>
      <c r="D8" s="272">
        <v>7</v>
      </c>
      <c r="E8" s="10">
        <f t="shared" si="0"/>
        <v>252</v>
      </c>
    </row>
    <row r="9" spans="1:5" x14ac:dyDescent="0.35">
      <c r="A9" s="43" t="s">
        <v>1186</v>
      </c>
      <c r="B9" s="272" t="s">
        <v>1228</v>
      </c>
      <c r="C9" s="272" t="s">
        <v>1231</v>
      </c>
      <c r="D9" s="272">
        <v>5</v>
      </c>
      <c r="E9" s="10">
        <f t="shared" si="0"/>
        <v>180</v>
      </c>
    </row>
    <row r="10" spans="1:5" x14ac:dyDescent="0.35">
      <c r="A10" s="43" t="s">
        <v>1186</v>
      </c>
      <c r="B10" s="272" t="s">
        <v>1228</v>
      </c>
      <c r="C10" s="272" t="s">
        <v>495</v>
      </c>
      <c r="D10" s="272">
        <v>3</v>
      </c>
      <c r="E10" s="10">
        <f t="shared" si="0"/>
        <v>108</v>
      </c>
    </row>
    <row r="11" spans="1:5" x14ac:dyDescent="0.35">
      <c r="A11" s="43" t="s">
        <v>1186</v>
      </c>
      <c r="B11" s="272" t="s">
        <v>1228</v>
      </c>
      <c r="C11" s="272">
        <v>5</v>
      </c>
      <c r="D11" s="272">
        <v>1</v>
      </c>
      <c r="E11" s="10">
        <f t="shared" si="0"/>
        <v>36</v>
      </c>
    </row>
    <row r="12" spans="1:5" x14ac:dyDescent="0.35">
      <c r="A12" s="43" t="s">
        <v>1186</v>
      </c>
      <c r="B12" s="272" t="s">
        <v>1228</v>
      </c>
      <c r="C12" s="272" t="s">
        <v>509</v>
      </c>
      <c r="D12" s="272">
        <v>7</v>
      </c>
      <c r="E12" s="10">
        <f t="shared" si="0"/>
        <v>252</v>
      </c>
    </row>
    <row r="13" spans="1:5" x14ac:dyDescent="0.35">
      <c r="A13" s="43" t="s">
        <v>1186</v>
      </c>
      <c r="B13" s="272" t="s">
        <v>1232</v>
      </c>
      <c r="C13" s="272" t="s">
        <v>1233</v>
      </c>
      <c r="D13" s="272">
        <v>4</v>
      </c>
      <c r="E13" s="10">
        <f t="shared" si="0"/>
        <v>144</v>
      </c>
    </row>
    <row r="14" spans="1:5" x14ac:dyDescent="0.35">
      <c r="A14" s="43" t="s">
        <v>1186</v>
      </c>
      <c r="B14" s="272" t="s">
        <v>1232</v>
      </c>
      <c r="C14" s="272" t="s">
        <v>1234</v>
      </c>
      <c r="D14" s="272">
        <v>7</v>
      </c>
      <c r="E14" s="10">
        <f t="shared" si="0"/>
        <v>252</v>
      </c>
    </row>
    <row r="15" spans="1:5" x14ac:dyDescent="0.35">
      <c r="A15" s="43" t="s">
        <v>1186</v>
      </c>
      <c r="B15" s="272" t="s">
        <v>1235</v>
      </c>
      <c r="C15" s="272" t="s">
        <v>1236</v>
      </c>
      <c r="D15" s="272">
        <v>2</v>
      </c>
      <c r="E15" s="10">
        <f t="shared" si="0"/>
        <v>72</v>
      </c>
    </row>
    <row r="16" spans="1:5" x14ac:dyDescent="0.35">
      <c r="A16" s="43" t="s">
        <v>1186</v>
      </c>
      <c r="B16" s="272" t="s">
        <v>1235</v>
      </c>
      <c r="C16" s="272" t="s">
        <v>1237</v>
      </c>
      <c r="D16" s="272">
        <v>6</v>
      </c>
      <c r="E16" s="10">
        <f t="shared" si="0"/>
        <v>216</v>
      </c>
    </row>
    <row r="17" spans="1:5" x14ac:dyDescent="0.35">
      <c r="A17" s="43" t="s">
        <v>1186</v>
      </c>
      <c r="B17" s="272" t="s">
        <v>1235</v>
      </c>
      <c r="C17" s="272" t="s">
        <v>1094</v>
      </c>
      <c r="D17" s="272">
        <v>3</v>
      </c>
      <c r="E17" s="10">
        <f t="shared" si="0"/>
        <v>108</v>
      </c>
    </row>
    <row r="18" spans="1:5" x14ac:dyDescent="0.35">
      <c r="A18" s="43" t="s">
        <v>1186</v>
      </c>
      <c r="B18" s="272" t="s">
        <v>1235</v>
      </c>
      <c r="C18" s="272" t="s">
        <v>1238</v>
      </c>
      <c r="D18" s="272">
        <v>4</v>
      </c>
      <c r="E18" s="10">
        <f t="shared" si="0"/>
        <v>144</v>
      </c>
    </row>
    <row r="19" spans="1:5" x14ac:dyDescent="0.35">
      <c r="A19" s="43" t="s">
        <v>1186</v>
      </c>
      <c r="B19" s="272" t="s">
        <v>1235</v>
      </c>
      <c r="C19" s="272" t="s">
        <v>710</v>
      </c>
      <c r="D19" s="272">
        <v>4</v>
      </c>
      <c r="E19" s="10">
        <f t="shared" si="0"/>
        <v>144</v>
      </c>
    </row>
    <row r="20" spans="1:5" x14ac:dyDescent="0.35">
      <c r="A20" s="43" t="s">
        <v>1186</v>
      </c>
      <c r="B20" s="287" t="s">
        <v>1228</v>
      </c>
      <c r="C20" s="287" t="s">
        <v>1239</v>
      </c>
      <c r="D20" s="287">
        <v>7</v>
      </c>
      <c r="E20" s="10">
        <f t="shared" si="0"/>
        <v>252</v>
      </c>
    </row>
    <row r="21" spans="1:5" x14ac:dyDescent="0.35">
      <c r="A21" s="43" t="s">
        <v>1186</v>
      </c>
      <c r="B21" s="287" t="s">
        <v>1240</v>
      </c>
      <c r="C21" s="287" t="s">
        <v>1241</v>
      </c>
      <c r="D21" s="287">
        <v>5</v>
      </c>
      <c r="E21" s="10">
        <f t="shared" si="0"/>
        <v>180</v>
      </c>
    </row>
    <row r="22" spans="1:5" x14ac:dyDescent="0.35">
      <c r="A22" s="43" t="s">
        <v>1186</v>
      </c>
      <c r="B22" s="287" t="s">
        <v>1242</v>
      </c>
      <c r="C22" s="287" t="s">
        <v>1243</v>
      </c>
      <c r="D22" s="287">
        <v>7</v>
      </c>
      <c r="E22" s="10">
        <f t="shared" si="0"/>
        <v>252</v>
      </c>
    </row>
    <row r="23" spans="1:5" x14ac:dyDescent="0.35">
      <c r="A23" s="43" t="s">
        <v>1186</v>
      </c>
      <c r="B23" s="287" t="s">
        <v>1232</v>
      </c>
      <c r="C23" s="287" t="s">
        <v>1090</v>
      </c>
      <c r="D23" s="287">
        <v>1</v>
      </c>
      <c r="E23" s="10">
        <f t="shared" si="0"/>
        <v>36</v>
      </c>
    </row>
    <row r="24" spans="1:5" x14ac:dyDescent="0.35">
      <c r="A24" s="43" t="s">
        <v>1186</v>
      </c>
      <c r="B24" s="287" t="s">
        <v>1232</v>
      </c>
      <c r="C24" s="287">
        <v>72</v>
      </c>
      <c r="D24" s="287">
        <v>1</v>
      </c>
      <c r="E24" s="10">
        <f t="shared" si="0"/>
        <v>36</v>
      </c>
    </row>
    <row r="25" spans="1:5" x14ac:dyDescent="0.35">
      <c r="A25" s="43" t="s">
        <v>1186</v>
      </c>
      <c r="B25" s="287" t="s">
        <v>1235</v>
      </c>
      <c r="C25" s="287" t="s">
        <v>555</v>
      </c>
      <c r="D25" s="287">
        <v>9</v>
      </c>
      <c r="E25" s="10">
        <f t="shared" si="0"/>
        <v>324</v>
      </c>
    </row>
    <row r="26" spans="1:5" x14ac:dyDescent="0.35">
      <c r="A26" s="43" t="s">
        <v>1186</v>
      </c>
      <c r="B26" s="287" t="s">
        <v>1235</v>
      </c>
      <c r="C26" s="287" t="s">
        <v>1244</v>
      </c>
      <c r="D26" s="287">
        <v>4</v>
      </c>
      <c r="E26" s="10">
        <f t="shared" si="0"/>
        <v>144</v>
      </c>
    </row>
    <row r="27" spans="1:5" x14ac:dyDescent="0.35">
      <c r="A27" s="43" t="s">
        <v>1186</v>
      </c>
      <c r="B27" s="287" t="s">
        <v>1235</v>
      </c>
      <c r="C27" s="287" t="s">
        <v>428</v>
      </c>
      <c r="D27" s="287">
        <v>1</v>
      </c>
      <c r="E27" s="10">
        <f t="shared" si="0"/>
        <v>36</v>
      </c>
    </row>
    <row r="28" spans="1:5" ht="15" thickBot="1" x14ac:dyDescent="0.4">
      <c r="A28" s="43" t="s">
        <v>1186</v>
      </c>
      <c r="B28" s="287" t="s">
        <v>1235</v>
      </c>
      <c r="C28" s="287" t="s">
        <v>1245</v>
      </c>
      <c r="D28" s="287">
        <v>6</v>
      </c>
      <c r="E28" s="10">
        <f t="shared" si="0"/>
        <v>216</v>
      </c>
    </row>
    <row r="29" spans="1:5" ht="15" thickBot="1" x14ac:dyDescent="0.4">
      <c r="A29" s="26"/>
      <c r="B29" s="26"/>
      <c r="C29" s="5"/>
      <c r="D29" s="288">
        <f>SUM(D2:D28)</f>
        <v>120</v>
      </c>
      <c r="E29" s="288">
        <f>SUM(E2:E28)</f>
        <v>4320</v>
      </c>
    </row>
    <row r="31" spans="1:5" x14ac:dyDescent="0.35">
      <c r="A31" s="7" t="s">
        <v>30</v>
      </c>
      <c r="B31" s="27" t="s">
        <v>31</v>
      </c>
      <c r="C31" s="2"/>
      <c r="D31" s="2"/>
      <c r="E31" s="2"/>
    </row>
    <row r="32" spans="1:5" x14ac:dyDescent="0.35">
      <c r="A32" s="7" t="s">
        <v>32</v>
      </c>
      <c r="B32" s="27" t="s">
        <v>33</v>
      </c>
      <c r="C32" s="2"/>
      <c r="D32" s="2"/>
      <c r="E32" s="2"/>
    </row>
    <row r="33" spans="1:5" x14ac:dyDescent="0.35">
      <c r="A33" s="9" t="s">
        <v>34</v>
      </c>
      <c r="B33" s="30" t="s">
        <v>35</v>
      </c>
      <c r="C33" s="2"/>
      <c r="D33" s="2"/>
      <c r="E33" s="2"/>
    </row>
    <row r="34" spans="1:5" ht="28" x14ac:dyDescent="0.35">
      <c r="A34" s="8" t="s">
        <v>36</v>
      </c>
      <c r="B34" s="14" t="s">
        <v>37</v>
      </c>
      <c r="C34" s="14" t="s">
        <v>38</v>
      </c>
      <c r="D34" s="14" t="s">
        <v>39</v>
      </c>
      <c r="E34" s="14" t="s">
        <v>40</v>
      </c>
    </row>
    <row r="36" spans="1:5" x14ac:dyDescent="0.35">
      <c r="E36" s="47" t="s">
        <v>90</v>
      </c>
    </row>
    <row r="38" spans="1:5" x14ac:dyDescent="0.35">
      <c r="A38" s="28" t="s">
        <v>10</v>
      </c>
      <c r="B38" s="28" t="s">
        <v>11</v>
      </c>
      <c r="C38" s="28" t="s">
        <v>12</v>
      </c>
      <c r="D38" s="28" t="s">
        <v>1070</v>
      </c>
      <c r="E38" s="28" t="s">
        <v>14</v>
      </c>
    </row>
    <row r="39" spans="1:5" x14ac:dyDescent="0.35">
      <c r="A39" s="105" t="s">
        <v>1187</v>
      </c>
      <c r="B39" s="287" t="s">
        <v>1246</v>
      </c>
      <c r="C39" s="287" t="s">
        <v>1247</v>
      </c>
      <c r="D39" s="287">
        <v>5</v>
      </c>
      <c r="E39" s="197">
        <f>D39*36</f>
        <v>180</v>
      </c>
    </row>
    <row r="40" spans="1:5" x14ac:dyDescent="0.35">
      <c r="A40" s="105" t="s">
        <v>1187</v>
      </c>
      <c r="B40" s="287" t="s">
        <v>1246</v>
      </c>
      <c r="C40" s="287" t="s">
        <v>1248</v>
      </c>
      <c r="D40" s="287">
        <v>3</v>
      </c>
      <c r="E40" s="197">
        <f t="shared" ref="E40:E68" si="1">D40*36</f>
        <v>108</v>
      </c>
    </row>
    <row r="41" spans="1:5" x14ac:dyDescent="0.35">
      <c r="A41" s="105" t="s">
        <v>1187</v>
      </c>
      <c r="B41" s="287" t="s">
        <v>1246</v>
      </c>
      <c r="C41" s="287" t="s">
        <v>962</v>
      </c>
      <c r="D41" s="287">
        <v>2</v>
      </c>
      <c r="E41" s="197">
        <f t="shared" si="1"/>
        <v>72</v>
      </c>
    </row>
    <row r="42" spans="1:5" x14ac:dyDescent="0.35">
      <c r="A42" s="105" t="s">
        <v>1187</v>
      </c>
      <c r="B42" s="287" t="s">
        <v>1246</v>
      </c>
      <c r="C42" s="287" t="s">
        <v>1249</v>
      </c>
      <c r="D42" s="287">
        <v>4</v>
      </c>
      <c r="E42" s="197">
        <f t="shared" si="1"/>
        <v>144</v>
      </c>
    </row>
    <row r="43" spans="1:5" x14ac:dyDescent="0.35">
      <c r="A43" s="105" t="s">
        <v>1187</v>
      </c>
      <c r="B43" s="287" t="s">
        <v>1246</v>
      </c>
      <c r="C43" s="287" t="s">
        <v>1250</v>
      </c>
      <c r="D43" s="287">
        <v>2</v>
      </c>
      <c r="E43" s="197">
        <f t="shared" si="1"/>
        <v>72</v>
      </c>
    </row>
    <row r="44" spans="1:5" x14ac:dyDescent="0.35">
      <c r="A44" s="105" t="s">
        <v>1187</v>
      </c>
      <c r="B44" s="287" t="s">
        <v>1251</v>
      </c>
      <c r="C44" s="287" t="s">
        <v>509</v>
      </c>
      <c r="D44" s="287">
        <v>3</v>
      </c>
      <c r="E44" s="197">
        <f t="shared" si="1"/>
        <v>108</v>
      </c>
    </row>
    <row r="45" spans="1:5" x14ac:dyDescent="0.35">
      <c r="A45" s="105" t="s">
        <v>1187</v>
      </c>
      <c r="B45" s="287" t="s">
        <v>1252</v>
      </c>
      <c r="C45" s="287">
        <v>6</v>
      </c>
      <c r="D45" s="287">
        <v>2</v>
      </c>
      <c r="E45" s="197">
        <f t="shared" si="1"/>
        <v>72</v>
      </c>
    </row>
    <row r="46" spans="1:5" x14ac:dyDescent="0.35">
      <c r="A46" s="105" t="s">
        <v>1187</v>
      </c>
      <c r="B46" s="287" t="s">
        <v>1253</v>
      </c>
      <c r="C46" s="287" t="s">
        <v>726</v>
      </c>
      <c r="D46" s="287">
        <v>4</v>
      </c>
      <c r="E46" s="197">
        <f t="shared" si="1"/>
        <v>144</v>
      </c>
    </row>
    <row r="47" spans="1:5" x14ac:dyDescent="0.35">
      <c r="A47" s="105" t="s">
        <v>1187</v>
      </c>
      <c r="B47" s="287" t="s">
        <v>1252</v>
      </c>
      <c r="C47" s="287" t="s">
        <v>258</v>
      </c>
      <c r="D47" s="287">
        <v>4</v>
      </c>
      <c r="E47" s="197">
        <f t="shared" si="1"/>
        <v>144</v>
      </c>
    </row>
    <row r="48" spans="1:5" x14ac:dyDescent="0.35">
      <c r="A48" s="105" t="s">
        <v>1187</v>
      </c>
      <c r="B48" s="106" t="s">
        <v>1254</v>
      </c>
      <c r="C48" s="106" t="s">
        <v>1255</v>
      </c>
      <c r="D48" s="106">
        <v>4</v>
      </c>
      <c r="E48" s="197">
        <f t="shared" si="1"/>
        <v>144</v>
      </c>
    </row>
    <row r="49" spans="1:5" x14ac:dyDescent="0.35">
      <c r="A49" s="105" t="s">
        <v>1187</v>
      </c>
      <c r="B49" s="106" t="s">
        <v>1254</v>
      </c>
      <c r="C49" s="106" t="s">
        <v>1256</v>
      </c>
      <c r="D49" s="106">
        <v>2</v>
      </c>
      <c r="E49" s="197">
        <f t="shared" si="1"/>
        <v>72</v>
      </c>
    </row>
    <row r="50" spans="1:5" x14ac:dyDescent="0.35">
      <c r="A50" s="105" t="s">
        <v>1187</v>
      </c>
      <c r="B50" s="106" t="s">
        <v>1254</v>
      </c>
      <c r="C50" s="106" t="s">
        <v>1257</v>
      </c>
      <c r="D50" s="106">
        <v>1</v>
      </c>
      <c r="E50" s="197">
        <f t="shared" si="1"/>
        <v>36</v>
      </c>
    </row>
    <row r="51" spans="1:5" x14ac:dyDescent="0.35">
      <c r="A51" s="105" t="s">
        <v>1187</v>
      </c>
      <c r="B51" s="106" t="s">
        <v>1258</v>
      </c>
      <c r="C51" s="106">
        <v>100</v>
      </c>
      <c r="D51" s="106">
        <v>10</v>
      </c>
      <c r="E51" s="197">
        <f t="shared" si="1"/>
        <v>360</v>
      </c>
    </row>
    <row r="52" spans="1:5" x14ac:dyDescent="0.35">
      <c r="A52" s="105" t="s">
        <v>1187</v>
      </c>
      <c r="B52" s="106" t="s">
        <v>1240</v>
      </c>
      <c r="C52" s="106" t="s">
        <v>1247</v>
      </c>
      <c r="D52" s="106">
        <v>4</v>
      </c>
      <c r="E52" s="197">
        <f t="shared" si="1"/>
        <v>144</v>
      </c>
    </row>
    <row r="53" spans="1:5" x14ac:dyDescent="0.35">
      <c r="A53" s="105" t="s">
        <v>1187</v>
      </c>
      <c r="B53" s="106" t="s">
        <v>1253</v>
      </c>
      <c r="C53" s="106">
        <v>105</v>
      </c>
      <c r="D53" s="106">
        <v>2</v>
      </c>
      <c r="E53" s="197">
        <f t="shared" si="1"/>
        <v>72</v>
      </c>
    </row>
    <row r="54" spans="1:5" x14ac:dyDescent="0.35">
      <c r="A54" s="105" t="s">
        <v>1187</v>
      </c>
      <c r="B54" s="106" t="s">
        <v>1253</v>
      </c>
      <c r="C54" s="106">
        <v>95</v>
      </c>
      <c r="D54" s="106">
        <v>2</v>
      </c>
      <c r="E54" s="197">
        <f t="shared" si="1"/>
        <v>72</v>
      </c>
    </row>
    <row r="55" spans="1:5" x14ac:dyDescent="0.35">
      <c r="A55" s="105" t="s">
        <v>1187</v>
      </c>
      <c r="B55" s="106" t="s">
        <v>1253</v>
      </c>
      <c r="C55" s="106">
        <v>97</v>
      </c>
      <c r="D55" s="106">
        <v>3</v>
      </c>
      <c r="E55" s="197">
        <f t="shared" si="1"/>
        <v>108</v>
      </c>
    </row>
    <row r="56" spans="1:5" x14ac:dyDescent="0.35">
      <c r="A56" s="105" t="s">
        <v>1187</v>
      </c>
      <c r="B56" s="106" t="s">
        <v>1242</v>
      </c>
      <c r="C56" s="106">
        <v>93</v>
      </c>
      <c r="D56" s="106">
        <v>6</v>
      </c>
      <c r="E56" s="197">
        <f t="shared" si="1"/>
        <v>216</v>
      </c>
    </row>
    <row r="57" spans="1:5" x14ac:dyDescent="0.35">
      <c r="A57" s="105" t="s">
        <v>1187</v>
      </c>
      <c r="B57" s="106" t="s">
        <v>1259</v>
      </c>
      <c r="C57" s="106">
        <v>95</v>
      </c>
      <c r="D57" s="106">
        <v>5</v>
      </c>
      <c r="E57" s="197">
        <f t="shared" si="1"/>
        <v>180</v>
      </c>
    </row>
    <row r="58" spans="1:5" x14ac:dyDescent="0.35">
      <c r="A58" s="105" t="s">
        <v>1187</v>
      </c>
      <c r="B58" s="106" t="s">
        <v>1260</v>
      </c>
      <c r="C58" s="106">
        <v>12</v>
      </c>
      <c r="D58" s="106">
        <v>3</v>
      </c>
      <c r="E58" s="197">
        <f t="shared" si="1"/>
        <v>108</v>
      </c>
    </row>
    <row r="59" spans="1:5" x14ac:dyDescent="0.35">
      <c r="A59" s="105" t="s">
        <v>1187</v>
      </c>
      <c r="B59" s="106" t="s">
        <v>1260</v>
      </c>
      <c r="C59" s="106">
        <v>15</v>
      </c>
      <c r="D59" s="106">
        <v>2</v>
      </c>
      <c r="E59" s="197">
        <f t="shared" si="1"/>
        <v>72</v>
      </c>
    </row>
    <row r="60" spans="1:5" x14ac:dyDescent="0.35">
      <c r="A60" s="105" t="s">
        <v>1187</v>
      </c>
      <c r="B60" s="106" t="s">
        <v>1260</v>
      </c>
      <c r="C60" s="106">
        <v>17</v>
      </c>
      <c r="D60" s="106">
        <v>1</v>
      </c>
      <c r="E60" s="197">
        <f t="shared" si="1"/>
        <v>36</v>
      </c>
    </row>
    <row r="61" spans="1:5" x14ac:dyDescent="0.35">
      <c r="A61" s="105" t="s">
        <v>1187</v>
      </c>
      <c r="B61" s="106" t="s">
        <v>1261</v>
      </c>
      <c r="C61" s="106">
        <v>16</v>
      </c>
      <c r="D61" s="106">
        <v>4</v>
      </c>
      <c r="E61" s="197">
        <f t="shared" si="1"/>
        <v>144</v>
      </c>
    </row>
    <row r="62" spans="1:5" x14ac:dyDescent="0.35">
      <c r="A62" s="105" t="s">
        <v>1187</v>
      </c>
      <c r="B62" s="106" t="s">
        <v>1261</v>
      </c>
      <c r="C62" s="106" t="s">
        <v>555</v>
      </c>
      <c r="D62" s="106">
        <v>4</v>
      </c>
      <c r="E62" s="197">
        <f t="shared" si="1"/>
        <v>144</v>
      </c>
    </row>
    <row r="63" spans="1:5" x14ac:dyDescent="0.35">
      <c r="A63" s="105" t="s">
        <v>1187</v>
      </c>
      <c r="B63" s="106" t="s">
        <v>1262</v>
      </c>
      <c r="C63" s="106" t="s">
        <v>1263</v>
      </c>
      <c r="D63" s="106">
        <v>2</v>
      </c>
      <c r="E63" s="197">
        <f t="shared" si="1"/>
        <v>72</v>
      </c>
    </row>
    <row r="64" spans="1:5" x14ac:dyDescent="0.35">
      <c r="A64" s="105" t="s">
        <v>1187</v>
      </c>
      <c r="B64" s="106" t="s">
        <v>1262</v>
      </c>
      <c r="C64" s="106" t="s">
        <v>409</v>
      </c>
      <c r="D64" s="106">
        <v>4</v>
      </c>
      <c r="E64" s="197">
        <f t="shared" si="1"/>
        <v>144</v>
      </c>
    </row>
    <row r="65" spans="1:5" x14ac:dyDescent="0.35">
      <c r="A65" s="105" t="s">
        <v>1187</v>
      </c>
      <c r="B65" s="106" t="s">
        <v>1262</v>
      </c>
      <c r="C65" s="106" t="s">
        <v>712</v>
      </c>
      <c r="D65" s="106">
        <v>2</v>
      </c>
      <c r="E65" s="197">
        <f t="shared" si="1"/>
        <v>72</v>
      </c>
    </row>
    <row r="66" spans="1:5" x14ac:dyDescent="0.35">
      <c r="A66" s="105" t="s">
        <v>1187</v>
      </c>
      <c r="B66" s="106" t="s">
        <v>1262</v>
      </c>
      <c r="C66" s="106" t="s">
        <v>588</v>
      </c>
      <c r="D66" s="106">
        <v>2</v>
      </c>
      <c r="E66" s="197">
        <f t="shared" si="1"/>
        <v>72</v>
      </c>
    </row>
    <row r="67" spans="1:5" x14ac:dyDescent="0.35">
      <c r="A67" s="105" t="s">
        <v>1187</v>
      </c>
      <c r="B67" s="106" t="s">
        <v>1262</v>
      </c>
      <c r="C67" s="106">
        <v>4</v>
      </c>
      <c r="D67" s="106">
        <v>1</v>
      </c>
      <c r="E67" s="197">
        <f t="shared" si="1"/>
        <v>36</v>
      </c>
    </row>
    <row r="68" spans="1:5" ht="15" thickBot="1" x14ac:dyDescent="0.4">
      <c r="A68" s="105" t="s">
        <v>1187</v>
      </c>
      <c r="B68" s="106" t="s">
        <v>1262</v>
      </c>
      <c r="C68" s="106" t="s">
        <v>258</v>
      </c>
      <c r="D68" s="106">
        <v>4</v>
      </c>
      <c r="E68" s="197">
        <f t="shared" si="1"/>
        <v>144</v>
      </c>
    </row>
    <row r="69" spans="1:5" ht="15" thickBot="1" x14ac:dyDescent="0.4">
      <c r="A69" s="289"/>
      <c r="B69" s="289"/>
      <c r="C69" s="290"/>
      <c r="D69" s="291">
        <f>SUM(D39:D68)</f>
        <v>97</v>
      </c>
      <c r="E69" s="291">
        <f>SUM(E39:E68)</f>
        <v>3492</v>
      </c>
    </row>
    <row r="71" spans="1:5" x14ac:dyDescent="0.35">
      <c r="A71" s="7" t="s">
        <v>30</v>
      </c>
      <c r="B71" s="27" t="s">
        <v>31</v>
      </c>
      <c r="C71" s="2"/>
      <c r="D71" s="2"/>
      <c r="E71" s="2"/>
    </row>
    <row r="72" spans="1:5" x14ac:dyDescent="0.35">
      <c r="A72" s="7" t="s">
        <v>32</v>
      </c>
      <c r="B72" s="27" t="s">
        <v>33</v>
      </c>
      <c r="C72" s="2"/>
      <c r="D72" s="2"/>
      <c r="E72" s="2"/>
    </row>
    <row r="73" spans="1:5" x14ac:dyDescent="0.35">
      <c r="A73" s="9" t="s">
        <v>34</v>
      </c>
      <c r="B73" s="30" t="s">
        <v>35</v>
      </c>
      <c r="C73" s="2"/>
      <c r="D73" s="2"/>
      <c r="E73" s="2"/>
    </row>
    <row r="74" spans="1:5" ht="28" x14ac:dyDescent="0.35">
      <c r="A74" s="8" t="s">
        <v>36</v>
      </c>
      <c r="B74" s="14" t="s">
        <v>37</v>
      </c>
      <c r="C74" s="14" t="s">
        <v>38</v>
      </c>
      <c r="D74" s="14" t="s">
        <v>39</v>
      </c>
      <c r="E74" s="14" t="s">
        <v>40</v>
      </c>
    </row>
    <row r="76" spans="1:5" x14ac:dyDescent="0.35">
      <c r="E76" s="47" t="s">
        <v>90</v>
      </c>
    </row>
    <row r="78" spans="1:5" x14ac:dyDescent="0.35">
      <c r="A78" s="28" t="s">
        <v>10</v>
      </c>
      <c r="B78" s="28" t="s">
        <v>11</v>
      </c>
      <c r="C78" s="28" t="s">
        <v>12</v>
      </c>
      <c r="D78" s="28" t="s">
        <v>1070</v>
      </c>
      <c r="E78" s="28" t="s">
        <v>14</v>
      </c>
    </row>
    <row r="79" spans="1:5" x14ac:dyDescent="0.35">
      <c r="A79" s="105" t="s">
        <v>1188</v>
      </c>
      <c r="B79" s="106" t="s">
        <v>1254</v>
      </c>
      <c r="C79" s="106" t="s">
        <v>1264</v>
      </c>
      <c r="D79" s="106">
        <v>5</v>
      </c>
      <c r="E79" s="197">
        <f t="shared" ref="E79:E103" si="2">D79*36</f>
        <v>180</v>
      </c>
    </row>
    <row r="80" spans="1:5" x14ac:dyDescent="0.35">
      <c r="A80" s="105" t="s">
        <v>1188</v>
      </c>
      <c r="B80" s="106" t="s">
        <v>1254</v>
      </c>
      <c r="C80" s="106">
        <v>127</v>
      </c>
      <c r="D80" s="106">
        <v>4</v>
      </c>
      <c r="E80" s="197">
        <f t="shared" si="2"/>
        <v>144</v>
      </c>
    </row>
    <row r="81" spans="1:5" x14ac:dyDescent="0.35">
      <c r="A81" s="105" t="s">
        <v>1188</v>
      </c>
      <c r="B81" s="106" t="s">
        <v>1258</v>
      </c>
      <c r="C81" s="106" t="s">
        <v>1265</v>
      </c>
      <c r="D81" s="106">
        <v>2</v>
      </c>
      <c r="E81" s="197">
        <f t="shared" si="2"/>
        <v>72</v>
      </c>
    </row>
    <row r="82" spans="1:5" x14ac:dyDescent="0.35">
      <c r="A82" s="105" t="s">
        <v>1188</v>
      </c>
      <c r="B82" s="106" t="s">
        <v>1240</v>
      </c>
      <c r="C82" s="106">
        <v>104</v>
      </c>
      <c r="D82" s="106">
        <v>4</v>
      </c>
      <c r="E82" s="197">
        <f t="shared" si="2"/>
        <v>144</v>
      </c>
    </row>
    <row r="83" spans="1:5" x14ac:dyDescent="0.35">
      <c r="A83" s="105" t="s">
        <v>1188</v>
      </c>
      <c r="B83" s="106" t="s">
        <v>1240</v>
      </c>
      <c r="C83" s="106">
        <v>106</v>
      </c>
      <c r="D83" s="106">
        <v>3</v>
      </c>
      <c r="E83" s="197">
        <f t="shared" si="2"/>
        <v>108</v>
      </c>
    </row>
    <row r="84" spans="1:5" x14ac:dyDescent="0.35">
      <c r="A84" s="105" t="s">
        <v>1188</v>
      </c>
      <c r="B84" s="106" t="s">
        <v>1266</v>
      </c>
      <c r="C84" s="106">
        <v>5</v>
      </c>
      <c r="D84" s="106">
        <v>5</v>
      </c>
      <c r="E84" s="197">
        <f t="shared" si="2"/>
        <v>180</v>
      </c>
    </row>
    <row r="85" spans="1:5" x14ac:dyDescent="0.35">
      <c r="A85" s="105" t="s">
        <v>1188</v>
      </c>
      <c r="B85" s="106" t="s">
        <v>1267</v>
      </c>
      <c r="C85" s="106" t="s">
        <v>449</v>
      </c>
      <c r="D85" s="106">
        <v>7</v>
      </c>
      <c r="E85" s="197">
        <f t="shared" si="2"/>
        <v>252</v>
      </c>
    </row>
    <row r="86" spans="1:5" x14ac:dyDescent="0.35">
      <c r="A86" s="105" t="s">
        <v>1188</v>
      </c>
      <c r="B86" s="106" t="s">
        <v>1267</v>
      </c>
      <c r="C86" s="106" t="s">
        <v>471</v>
      </c>
      <c r="D86" s="106">
        <v>8</v>
      </c>
      <c r="E86" s="197">
        <f t="shared" si="2"/>
        <v>288</v>
      </c>
    </row>
    <row r="87" spans="1:5" x14ac:dyDescent="0.35">
      <c r="A87" s="105" t="s">
        <v>1188</v>
      </c>
      <c r="B87" s="106" t="s">
        <v>1268</v>
      </c>
      <c r="C87" s="106" t="s">
        <v>1269</v>
      </c>
      <c r="D87" s="106">
        <v>2</v>
      </c>
      <c r="E87" s="197">
        <f t="shared" si="2"/>
        <v>72</v>
      </c>
    </row>
    <row r="88" spans="1:5" x14ac:dyDescent="0.35">
      <c r="A88" s="105" t="s">
        <v>1188</v>
      </c>
      <c r="B88" s="106" t="s">
        <v>1268</v>
      </c>
      <c r="C88" s="106">
        <v>52</v>
      </c>
      <c r="D88" s="106">
        <v>5</v>
      </c>
      <c r="E88" s="197">
        <f t="shared" si="2"/>
        <v>180</v>
      </c>
    </row>
    <row r="89" spans="1:5" x14ac:dyDescent="0.35">
      <c r="A89" s="105" t="s">
        <v>1188</v>
      </c>
      <c r="B89" s="106" t="s">
        <v>1268</v>
      </c>
      <c r="C89" s="106">
        <v>56</v>
      </c>
      <c r="D89" s="106">
        <v>1</v>
      </c>
      <c r="E89" s="197">
        <f t="shared" si="2"/>
        <v>36</v>
      </c>
    </row>
    <row r="90" spans="1:5" x14ac:dyDescent="0.35">
      <c r="A90" s="105" t="s">
        <v>1188</v>
      </c>
      <c r="B90" s="106" t="s">
        <v>1268</v>
      </c>
      <c r="C90" s="106">
        <v>58</v>
      </c>
      <c r="D90" s="106">
        <v>7</v>
      </c>
      <c r="E90" s="197">
        <f t="shared" si="2"/>
        <v>252</v>
      </c>
    </row>
    <row r="91" spans="1:5" x14ac:dyDescent="0.35">
      <c r="A91" s="105" t="s">
        <v>1188</v>
      </c>
      <c r="B91" s="106" t="s">
        <v>1270</v>
      </c>
      <c r="C91" s="106" t="s">
        <v>1093</v>
      </c>
      <c r="D91" s="106">
        <v>2</v>
      </c>
      <c r="E91" s="197">
        <f t="shared" si="2"/>
        <v>72</v>
      </c>
    </row>
    <row r="92" spans="1:5" x14ac:dyDescent="0.35">
      <c r="A92" s="105" t="s">
        <v>1188</v>
      </c>
      <c r="B92" s="106" t="s">
        <v>1270</v>
      </c>
      <c r="C92" s="106" t="s">
        <v>550</v>
      </c>
      <c r="D92" s="106">
        <v>3</v>
      </c>
      <c r="E92" s="197">
        <f t="shared" si="2"/>
        <v>108</v>
      </c>
    </row>
    <row r="93" spans="1:5" x14ac:dyDescent="0.35">
      <c r="A93" s="105" t="s">
        <v>1188</v>
      </c>
      <c r="B93" s="106" t="s">
        <v>1270</v>
      </c>
      <c r="C93" s="106" t="s">
        <v>1271</v>
      </c>
      <c r="D93" s="106">
        <v>4</v>
      </c>
      <c r="E93" s="197">
        <f t="shared" si="2"/>
        <v>144</v>
      </c>
    </row>
    <row r="94" spans="1:5" x14ac:dyDescent="0.35">
      <c r="A94" s="105" t="s">
        <v>1188</v>
      </c>
      <c r="B94" s="106" t="s">
        <v>1270</v>
      </c>
      <c r="C94" s="106" t="s">
        <v>932</v>
      </c>
      <c r="D94" s="106">
        <v>3</v>
      </c>
      <c r="E94" s="197">
        <f t="shared" si="2"/>
        <v>108</v>
      </c>
    </row>
    <row r="95" spans="1:5" x14ac:dyDescent="0.35">
      <c r="A95" s="105" t="s">
        <v>1188</v>
      </c>
      <c r="B95" s="106" t="s">
        <v>1270</v>
      </c>
      <c r="C95" s="106" t="s">
        <v>635</v>
      </c>
      <c r="D95" s="106">
        <v>3</v>
      </c>
      <c r="E95" s="197">
        <f t="shared" si="2"/>
        <v>108</v>
      </c>
    </row>
    <row r="96" spans="1:5" x14ac:dyDescent="0.35">
      <c r="A96" s="105" t="s">
        <v>1188</v>
      </c>
      <c r="B96" s="106" t="s">
        <v>1270</v>
      </c>
      <c r="C96" s="106">
        <v>2</v>
      </c>
      <c r="D96" s="106">
        <v>3</v>
      </c>
      <c r="E96" s="197">
        <f t="shared" si="2"/>
        <v>108</v>
      </c>
    </row>
    <row r="97" spans="1:5" x14ac:dyDescent="0.35">
      <c r="A97" s="105" t="s">
        <v>1188</v>
      </c>
      <c r="B97" s="106" t="s">
        <v>1270</v>
      </c>
      <c r="C97" s="106" t="s">
        <v>471</v>
      </c>
      <c r="D97" s="106">
        <v>7</v>
      </c>
      <c r="E97" s="197">
        <f t="shared" si="2"/>
        <v>252</v>
      </c>
    </row>
    <row r="98" spans="1:5" x14ac:dyDescent="0.35">
      <c r="A98" s="105" t="s">
        <v>1188</v>
      </c>
      <c r="B98" s="106" t="s">
        <v>1270</v>
      </c>
      <c r="C98" s="106" t="s">
        <v>933</v>
      </c>
      <c r="D98" s="106">
        <v>5</v>
      </c>
      <c r="E98" s="197">
        <f t="shared" si="2"/>
        <v>180</v>
      </c>
    </row>
    <row r="99" spans="1:5" x14ac:dyDescent="0.35">
      <c r="A99" s="105" t="s">
        <v>1188</v>
      </c>
      <c r="B99" s="106" t="s">
        <v>1270</v>
      </c>
      <c r="C99" s="106" t="s">
        <v>344</v>
      </c>
      <c r="D99" s="106">
        <v>5</v>
      </c>
      <c r="E99" s="197">
        <f t="shared" si="2"/>
        <v>180</v>
      </c>
    </row>
    <row r="100" spans="1:5" x14ac:dyDescent="0.35">
      <c r="A100" s="105" t="s">
        <v>1188</v>
      </c>
      <c r="B100" s="106" t="s">
        <v>1270</v>
      </c>
      <c r="C100" s="106" t="s">
        <v>509</v>
      </c>
      <c r="D100" s="106">
        <v>2</v>
      </c>
      <c r="E100" s="197">
        <f t="shared" si="2"/>
        <v>72</v>
      </c>
    </row>
    <row r="101" spans="1:5" x14ac:dyDescent="0.35">
      <c r="A101" s="105" t="s">
        <v>1188</v>
      </c>
      <c r="B101" s="106" t="s">
        <v>1270</v>
      </c>
      <c r="C101" s="106" t="s">
        <v>252</v>
      </c>
      <c r="D101" s="106">
        <v>5</v>
      </c>
      <c r="E101" s="197">
        <f t="shared" si="2"/>
        <v>180</v>
      </c>
    </row>
    <row r="102" spans="1:5" x14ac:dyDescent="0.35">
      <c r="A102" s="105" t="s">
        <v>1188</v>
      </c>
      <c r="B102" s="106" t="s">
        <v>1270</v>
      </c>
      <c r="C102" s="106" t="s">
        <v>345</v>
      </c>
      <c r="D102" s="106">
        <v>4</v>
      </c>
      <c r="E102" s="197">
        <f t="shared" si="2"/>
        <v>144</v>
      </c>
    </row>
    <row r="103" spans="1:5" ht="15" thickBot="1" x14ac:dyDescent="0.4">
      <c r="A103" s="105" t="s">
        <v>1188</v>
      </c>
      <c r="B103" s="106" t="s">
        <v>1270</v>
      </c>
      <c r="C103" s="106" t="s">
        <v>628</v>
      </c>
      <c r="D103" s="106">
        <v>5</v>
      </c>
      <c r="E103" s="197">
        <f t="shared" si="2"/>
        <v>180</v>
      </c>
    </row>
    <row r="104" spans="1:5" ht="15" thickBot="1" x14ac:dyDescent="0.4">
      <c r="A104" s="26"/>
      <c r="B104" s="26"/>
      <c r="C104" s="5"/>
      <c r="D104" s="6">
        <f>SUM(D79:D103)</f>
        <v>104</v>
      </c>
      <c r="E104" s="6">
        <f>SUM(E79:E103)</f>
        <v>3744</v>
      </c>
    </row>
    <row r="106" spans="1:5" x14ac:dyDescent="0.35">
      <c r="A106" s="7" t="s">
        <v>30</v>
      </c>
      <c r="B106" s="27" t="s">
        <v>31</v>
      </c>
      <c r="C106" s="2"/>
      <c r="D106" s="2"/>
      <c r="E106" s="2"/>
    </row>
    <row r="107" spans="1:5" x14ac:dyDescent="0.35">
      <c r="A107" s="7" t="s">
        <v>32</v>
      </c>
      <c r="B107" s="27" t="s">
        <v>33</v>
      </c>
      <c r="C107" s="2"/>
      <c r="D107" s="2"/>
      <c r="E107" s="2"/>
    </row>
    <row r="108" spans="1:5" x14ac:dyDescent="0.35">
      <c r="A108" s="9" t="s">
        <v>34</v>
      </c>
      <c r="B108" s="30" t="s">
        <v>35</v>
      </c>
      <c r="C108" s="2"/>
      <c r="D108" s="2"/>
      <c r="E108" s="2"/>
    </row>
    <row r="109" spans="1:5" ht="28" x14ac:dyDescent="0.35">
      <c r="A109" s="8" t="s">
        <v>36</v>
      </c>
      <c r="B109" s="14" t="s">
        <v>37</v>
      </c>
      <c r="C109" s="14" t="s">
        <v>38</v>
      </c>
      <c r="D109" s="14" t="s">
        <v>39</v>
      </c>
      <c r="E109" s="14" t="s">
        <v>40</v>
      </c>
    </row>
    <row r="111" spans="1:5" x14ac:dyDescent="0.35">
      <c r="E111" s="47" t="s">
        <v>90</v>
      </c>
    </row>
    <row r="113" spans="1:5" x14ac:dyDescent="0.35">
      <c r="A113" s="28" t="s">
        <v>10</v>
      </c>
      <c r="B113" s="28" t="s">
        <v>11</v>
      </c>
      <c r="C113" s="28" t="s">
        <v>12</v>
      </c>
      <c r="D113" s="28" t="s">
        <v>1070</v>
      </c>
      <c r="E113" s="28" t="s">
        <v>14</v>
      </c>
    </row>
    <row r="114" spans="1:5" x14ac:dyDescent="0.35">
      <c r="A114" s="292" t="s">
        <v>1189</v>
      </c>
      <c r="B114" s="177" t="s">
        <v>1272</v>
      </c>
      <c r="C114" s="177" t="s">
        <v>1271</v>
      </c>
      <c r="D114" s="177">
        <v>4</v>
      </c>
      <c r="E114" s="293">
        <f t="shared" ref="E114:E133" si="3">D114*36</f>
        <v>144</v>
      </c>
    </row>
    <row r="115" spans="1:5" x14ac:dyDescent="0.35">
      <c r="A115" s="292" t="s">
        <v>1189</v>
      </c>
      <c r="B115" s="177" t="s">
        <v>1272</v>
      </c>
      <c r="C115" s="177" t="s">
        <v>954</v>
      </c>
      <c r="D115" s="177">
        <v>2</v>
      </c>
      <c r="E115" s="293">
        <f t="shared" si="3"/>
        <v>72</v>
      </c>
    </row>
    <row r="116" spans="1:5" x14ac:dyDescent="0.35">
      <c r="A116" s="292" t="s">
        <v>1189</v>
      </c>
      <c r="B116" s="177" t="s">
        <v>1272</v>
      </c>
      <c r="C116" s="177" t="s">
        <v>555</v>
      </c>
      <c r="D116" s="177">
        <v>6</v>
      </c>
      <c r="E116" s="293">
        <f t="shared" si="3"/>
        <v>216</v>
      </c>
    </row>
    <row r="117" spans="1:5" x14ac:dyDescent="0.35">
      <c r="A117" s="292" t="s">
        <v>1189</v>
      </c>
      <c r="B117" s="177" t="s">
        <v>1272</v>
      </c>
      <c r="C117" s="177" t="s">
        <v>579</v>
      </c>
      <c r="D117" s="177">
        <v>2</v>
      </c>
      <c r="E117" s="293">
        <f t="shared" si="3"/>
        <v>72</v>
      </c>
    </row>
    <row r="118" spans="1:5" x14ac:dyDescent="0.35">
      <c r="A118" s="292" t="s">
        <v>1189</v>
      </c>
      <c r="B118" s="177" t="s">
        <v>1272</v>
      </c>
      <c r="C118" s="177" t="s">
        <v>1273</v>
      </c>
      <c r="D118" s="177">
        <v>1</v>
      </c>
      <c r="E118" s="293">
        <f t="shared" si="3"/>
        <v>36</v>
      </c>
    </row>
    <row r="119" spans="1:5" x14ac:dyDescent="0.35">
      <c r="A119" s="292" t="s">
        <v>1189</v>
      </c>
      <c r="B119" s="177" t="s">
        <v>1272</v>
      </c>
      <c r="C119" s="177" t="s">
        <v>1274</v>
      </c>
      <c r="D119" s="177">
        <v>3</v>
      </c>
      <c r="E119" s="293">
        <f t="shared" si="3"/>
        <v>108</v>
      </c>
    </row>
    <row r="120" spans="1:5" x14ac:dyDescent="0.35">
      <c r="A120" s="292" t="s">
        <v>1189</v>
      </c>
      <c r="B120" s="177" t="s">
        <v>1272</v>
      </c>
      <c r="C120" s="177" t="s">
        <v>536</v>
      </c>
      <c r="D120" s="177">
        <v>6</v>
      </c>
      <c r="E120" s="293">
        <f t="shared" si="3"/>
        <v>216</v>
      </c>
    </row>
    <row r="121" spans="1:5" x14ac:dyDescent="0.35">
      <c r="A121" s="292" t="s">
        <v>1189</v>
      </c>
      <c r="B121" s="177" t="s">
        <v>1272</v>
      </c>
      <c r="C121" s="177" t="s">
        <v>1275</v>
      </c>
      <c r="D121" s="177">
        <v>6</v>
      </c>
      <c r="E121" s="293">
        <f t="shared" si="3"/>
        <v>216</v>
      </c>
    </row>
    <row r="122" spans="1:5" x14ac:dyDescent="0.35">
      <c r="A122" s="292" t="s">
        <v>1189</v>
      </c>
      <c r="B122" s="177" t="s">
        <v>1272</v>
      </c>
      <c r="C122" s="177" t="s">
        <v>1276</v>
      </c>
      <c r="D122" s="177">
        <v>2</v>
      </c>
      <c r="E122" s="293">
        <f t="shared" si="3"/>
        <v>72</v>
      </c>
    </row>
    <row r="123" spans="1:5" x14ac:dyDescent="0.35">
      <c r="A123" s="292" t="s">
        <v>1189</v>
      </c>
      <c r="B123" s="177" t="s">
        <v>1277</v>
      </c>
      <c r="C123" s="177" t="s">
        <v>498</v>
      </c>
      <c r="D123" s="177">
        <v>4</v>
      </c>
      <c r="E123" s="293">
        <f t="shared" si="3"/>
        <v>144</v>
      </c>
    </row>
    <row r="124" spans="1:5" x14ac:dyDescent="0.35">
      <c r="A124" s="292" t="s">
        <v>1189</v>
      </c>
      <c r="B124" s="177" t="s">
        <v>1277</v>
      </c>
      <c r="C124" s="177" t="s">
        <v>1278</v>
      </c>
      <c r="D124" s="177">
        <v>7</v>
      </c>
      <c r="E124" s="293">
        <f t="shared" si="3"/>
        <v>252</v>
      </c>
    </row>
    <row r="125" spans="1:5" x14ac:dyDescent="0.35">
      <c r="A125" s="292" t="s">
        <v>1189</v>
      </c>
      <c r="B125" s="177" t="s">
        <v>1279</v>
      </c>
      <c r="C125" s="177" t="s">
        <v>1280</v>
      </c>
      <c r="D125" s="177">
        <v>4</v>
      </c>
      <c r="E125" s="293">
        <f t="shared" si="3"/>
        <v>144</v>
      </c>
    </row>
    <row r="126" spans="1:5" x14ac:dyDescent="0.35">
      <c r="A126" s="292" t="s">
        <v>1189</v>
      </c>
      <c r="B126" s="177" t="s">
        <v>1279</v>
      </c>
      <c r="C126" s="177" t="s">
        <v>1281</v>
      </c>
      <c r="D126" s="177">
        <v>2</v>
      </c>
      <c r="E126" s="293">
        <f t="shared" si="3"/>
        <v>72</v>
      </c>
    </row>
    <row r="127" spans="1:5" x14ac:dyDescent="0.35">
      <c r="A127" s="292" t="s">
        <v>1189</v>
      </c>
      <c r="B127" s="177" t="s">
        <v>1282</v>
      </c>
      <c r="C127" s="177" t="s">
        <v>1283</v>
      </c>
      <c r="D127" s="177">
        <v>1</v>
      </c>
      <c r="E127" s="293">
        <f t="shared" si="3"/>
        <v>36</v>
      </c>
    </row>
    <row r="128" spans="1:5" x14ac:dyDescent="0.35">
      <c r="A128" s="292" t="s">
        <v>1189</v>
      </c>
      <c r="B128" s="177" t="s">
        <v>1282</v>
      </c>
      <c r="C128" s="177" t="s">
        <v>1230</v>
      </c>
      <c r="D128" s="177">
        <v>1</v>
      </c>
      <c r="E128" s="293">
        <f t="shared" si="3"/>
        <v>36</v>
      </c>
    </row>
    <row r="129" spans="1:5" x14ac:dyDescent="0.35">
      <c r="A129" s="292" t="s">
        <v>1189</v>
      </c>
      <c r="B129" s="177" t="s">
        <v>1282</v>
      </c>
      <c r="C129" s="177" t="s">
        <v>262</v>
      </c>
      <c r="D129" s="177">
        <v>4</v>
      </c>
      <c r="E129" s="293">
        <f t="shared" si="3"/>
        <v>144</v>
      </c>
    </row>
    <row r="130" spans="1:5" x14ac:dyDescent="0.35">
      <c r="A130" s="292" t="s">
        <v>1189</v>
      </c>
      <c r="B130" s="177" t="s">
        <v>1282</v>
      </c>
      <c r="C130" s="177" t="s">
        <v>415</v>
      </c>
      <c r="D130" s="177">
        <v>8</v>
      </c>
      <c r="E130" s="293">
        <f t="shared" si="3"/>
        <v>288</v>
      </c>
    </row>
    <row r="131" spans="1:5" x14ac:dyDescent="0.35">
      <c r="A131" s="292" t="s">
        <v>1189</v>
      </c>
      <c r="B131" s="177" t="s">
        <v>1282</v>
      </c>
      <c r="C131" s="177" t="s">
        <v>633</v>
      </c>
      <c r="D131" s="177">
        <v>3</v>
      </c>
      <c r="E131" s="293">
        <f t="shared" si="3"/>
        <v>108</v>
      </c>
    </row>
    <row r="132" spans="1:5" x14ac:dyDescent="0.35">
      <c r="A132" s="292" t="s">
        <v>1189</v>
      </c>
      <c r="B132" s="177" t="s">
        <v>1282</v>
      </c>
      <c r="C132" s="177" t="s">
        <v>573</v>
      </c>
      <c r="D132" s="177">
        <v>1</v>
      </c>
      <c r="E132" s="293">
        <f t="shared" si="3"/>
        <v>36</v>
      </c>
    </row>
    <row r="133" spans="1:5" x14ac:dyDescent="0.35">
      <c r="A133" s="293" t="s">
        <v>1189</v>
      </c>
      <c r="B133" s="177" t="s">
        <v>1282</v>
      </c>
      <c r="C133" s="177" t="s">
        <v>1284</v>
      </c>
      <c r="D133" s="177">
        <v>1</v>
      </c>
      <c r="E133" s="293">
        <f t="shared" si="3"/>
        <v>36</v>
      </c>
    </row>
    <row r="134" spans="1:5" x14ac:dyDescent="0.35">
      <c r="A134" s="293" t="s">
        <v>1189</v>
      </c>
      <c r="B134" s="294" t="s">
        <v>1285</v>
      </c>
      <c r="C134" s="295" t="s">
        <v>1286</v>
      </c>
      <c r="D134" s="294">
        <v>8</v>
      </c>
      <c r="E134" s="293">
        <f>D134*36</f>
        <v>288</v>
      </c>
    </row>
    <row r="135" spans="1:5" x14ac:dyDescent="0.35">
      <c r="A135" s="293" t="s">
        <v>1189</v>
      </c>
      <c r="B135" s="294" t="s">
        <v>1287</v>
      </c>
      <c r="C135" s="295">
        <v>40</v>
      </c>
      <c r="D135" s="294">
        <v>6</v>
      </c>
      <c r="E135" s="293">
        <f t="shared" ref="E135:E141" si="4">D135*36</f>
        <v>216</v>
      </c>
    </row>
    <row r="136" spans="1:5" x14ac:dyDescent="0.35">
      <c r="A136" s="293" t="s">
        <v>1189</v>
      </c>
      <c r="B136" s="177" t="s">
        <v>1282</v>
      </c>
      <c r="C136" s="296" t="s">
        <v>1288</v>
      </c>
      <c r="D136" s="297">
        <v>3</v>
      </c>
      <c r="E136" s="293">
        <f t="shared" si="4"/>
        <v>108</v>
      </c>
    </row>
    <row r="137" spans="1:5" x14ac:dyDescent="0.35">
      <c r="A137" s="293" t="s">
        <v>1189</v>
      </c>
      <c r="B137" s="294" t="s">
        <v>1287</v>
      </c>
      <c r="C137" s="295" t="s">
        <v>424</v>
      </c>
      <c r="D137" s="294">
        <v>5</v>
      </c>
      <c r="E137" s="292">
        <f t="shared" si="4"/>
        <v>180</v>
      </c>
    </row>
    <row r="138" spans="1:5" x14ac:dyDescent="0.35">
      <c r="A138" s="293" t="s">
        <v>1189</v>
      </c>
      <c r="B138" s="177" t="s">
        <v>1272</v>
      </c>
      <c r="C138" s="413" t="s">
        <v>1284</v>
      </c>
      <c r="D138" s="294">
        <v>1</v>
      </c>
      <c r="E138" s="292">
        <f t="shared" si="4"/>
        <v>36</v>
      </c>
    </row>
    <row r="139" spans="1:5" x14ac:dyDescent="0.35">
      <c r="A139" s="293" t="s">
        <v>1189</v>
      </c>
      <c r="B139" s="177" t="s">
        <v>1279</v>
      </c>
      <c r="C139" s="413">
        <v>83</v>
      </c>
      <c r="D139" s="294">
        <v>2</v>
      </c>
      <c r="E139" s="292">
        <f t="shared" si="4"/>
        <v>72</v>
      </c>
    </row>
    <row r="140" spans="1:5" x14ac:dyDescent="0.35">
      <c r="A140" s="293" t="s">
        <v>1189</v>
      </c>
      <c r="B140" s="177" t="s">
        <v>1279</v>
      </c>
      <c r="C140" s="413">
        <v>89</v>
      </c>
      <c r="D140" s="294">
        <v>7</v>
      </c>
      <c r="E140" s="292">
        <f t="shared" si="4"/>
        <v>252</v>
      </c>
    </row>
    <row r="141" spans="1:5" x14ac:dyDescent="0.35">
      <c r="A141" s="292" t="s">
        <v>1189</v>
      </c>
      <c r="B141" s="177" t="s">
        <v>1282</v>
      </c>
      <c r="C141" s="177" t="s">
        <v>1900</v>
      </c>
      <c r="D141" s="294">
        <v>4</v>
      </c>
      <c r="E141" s="292">
        <f t="shared" si="4"/>
        <v>144</v>
      </c>
    </row>
    <row r="142" spans="1:5" ht="15" thickBot="1" x14ac:dyDescent="0.4">
      <c r="A142" s="298"/>
      <c r="B142" s="298"/>
      <c r="C142" s="299"/>
      <c r="D142" s="300">
        <f>SUM(D114:D141)</f>
        <v>104</v>
      </c>
      <c r="E142" s="300">
        <f>SUM(E114:E141)</f>
        <v>3744</v>
      </c>
    </row>
    <row r="144" spans="1:5" x14ac:dyDescent="0.35">
      <c r="A144" s="7" t="s">
        <v>30</v>
      </c>
      <c r="B144" s="27" t="s">
        <v>31</v>
      </c>
      <c r="C144" s="2"/>
      <c r="D144" s="2"/>
      <c r="E144" s="2"/>
    </row>
    <row r="145" spans="1:5" x14ac:dyDescent="0.35">
      <c r="A145" s="7" t="s">
        <v>32</v>
      </c>
      <c r="B145" s="27" t="s">
        <v>33</v>
      </c>
      <c r="C145" s="2"/>
      <c r="D145" s="2"/>
      <c r="E145" s="2"/>
    </row>
    <row r="146" spans="1:5" x14ac:dyDescent="0.35">
      <c r="A146" s="9" t="s">
        <v>34</v>
      </c>
      <c r="B146" s="30" t="s">
        <v>35</v>
      </c>
      <c r="C146" s="2"/>
      <c r="D146" s="2"/>
      <c r="E146" s="2"/>
    </row>
    <row r="147" spans="1:5" ht="28" x14ac:dyDescent="0.35">
      <c r="A147" s="8" t="s">
        <v>36</v>
      </c>
      <c r="B147" s="14" t="s">
        <v>37</v>
      </c>
      <c r="C147" s="14" t="s">
        <v>38</v>
      </c>
      <c r="D147" s="14" t="s">
        <v>39</v>
      </c>
      <c r="E147" s="14" t="s">
        <v>40</v>
      </c>
    </row>
    <row r="149" spans="1:5" x14ac:dyDescent="0.35">
      <c r="E149" s="47" t="s">
        <v>90</v>
      </c>
    </row>
    <row r="151" spans="1:5" x14ac:dyDescent="0.35">
      <c r="A151" s="28" t="s">
        <v>10</v>
      </c>
      <c r="B151" s="28" t="s">
        <v>11</v>
      </c>
      <c r="C151" s="28" t="s">
        <v>12</v>
      </c>
      <c r="D151" s="28" t="s">
        <v>1070</v>
      </c>
      <c r="E151" s="28" t="s">
        <v>14</v>
      </c>
    </row>
    <row r="152" spans="1:5" x14ac:dyDescent="0.35">
      <c r="A152" s="301" t="s">
        <v>1190</v>
      </c>
      <c r="B152" s="302" t="s">
        <v>1289</v>
      </c>
      <c r="C152" s="302" t="s">
        <v>932</v>
      </c>
      <c r="D152" s="302">
        <v>3</v>
      </c>
      <c r="E152" s="303">
        <f>D152*36</f>
        <v>108</v>
      </c>
    </row>
    <row r="153" spans="1:5" x14ac:dyDescent="0.35">
      <c r="A153" s="304" t="s">
        <v>1190</v>
      </c>
      <c r="B153" s="177" t="s">
        <v>1289</v>
      </c>
      <c r="C153" s="177" t="s">
        <v>1290</v>
      </c>
      <c r="D153" s="177">
        <v>4</v>
      </c>
      <c r="E153" s="293">
        <f t="shared" ref="E153:E203" si="5">D153*36</f>
        <v>144</v>
      </c>
    </row>
    <row r="154" spans="1:5" x14ac:dyDescent="0.35">
      <c r="A154" s="304" t="s">
        <v>1190</v>
      </c>
      <c r="B154" s="177" t="s">
        <v>1289</v>
      </c>
      <c r="C154" s="177" t="s">
        <v>1291</v>
      </c>
      <c r="D154" s="177">
        <v>2</v>
      </c>
      <c r="E154" s="293">
        <f t="shared" si="5"/>
        <v>72</v>
      </c>
    </row>
    <row r="155" spans="1:5" x14ac:dyDescent="0.35">
      <c r="A155" s="304" t="s">
        <v>1190</v>
      </c>
      <c r="B155" s="177" t="s">
        <v>1289</v>
      </c>
      <c r="C155" s="177" t="s">
        <v>1292</v>
      </c>
      <c r="D155" s="177">
        <v>2</v>
      </c>
      <c r="E155" s="293">
        <f t="shared" si="5"/>
        <v>72</v>
      </c>
    </row>
    <row r="156" spans="1:5" x14ac:dyDescent="0.35">
      <c r="A156" s="304" t="s">
        <v>1190</v>
      </c>
      <c r="B156" s="177" t="s">
        <v>1293</v>
      </c>
      <c r="C156" s="177" t="s">
        <v>261</v>
      </c>
      <c r="D156" s="177">
        <v>2</v>
      </c>
      <c r="E156" s="293">
        <f t="shared" si="5"/>
        <v>72</v>
      </c>
    </row>
    <row r="157" spans="1:5" x14ac:dyDescent="0.35">
      <c r="A157" s="304" t="s">
        <v>1190</v>
      </c>
      <c r="B157" s="177" t="s">
        <v>1293</v>
      </c>
      <c r="C157" s="177" t="s">
        <v>509</v>
      </c>
      <c r="D157" s="177">
        <v>2</v>
      </c>
      <c r="E157" s="293">
        <f t="shared" si="5"/>
        <v>72</v>
      </c>
    </row>
    <row r="158" spans="1:5" x14ac:dyDescent="0.35">
      <c r="A158" s="304" t="s">
        <v>1190</v>
      </c>
      <c r="B158" s="177" t="s">
        <v>1294</v>
      </c>
      <c r="C158" s="177" t="s">
        <v>529</v>
      </c>
      <c r="D158" s="177">
        <v>6</v>
      </c>
      <c r="E158" s="293">
        <f t="shared" si="5"/>
        <v>216</v>
      </c>
    </row>
    <row r="159" spans="1:5" x14ac:dyDescent="0.35">
      <c r="A159" s="304" t="s">
        <v>1190</v>
      </c>
      <c r="B159" s="177" t="s">
        <v>1294</v>
      </c>
      <c r="C159" s="177" t="s">
        <v>582</v>
      </c>
      <c r="D159" s="177">
        <v>5</v>
      </c>
      <c r="E159" s="293">
        <f t="shared" si="5"/>
        <v>180</v>
      </c>
    </row>
    <row r="160" spans="1:5" x14ac:dyDescent="0.35">
      <c r="A160" s="304" t="s">
        <v>1190</v>
      </c>
      <c r="B160" s="177" t="s">
        <v>1294</v>
      </c>
      <c r="C160" s="177" t="s">
        <v>477</v>
      </c>
      <c r="D160" s="177">
        <v>1</v>
      </c>
      <c r="E160" s="293">
        <f t="shared" si="5"/>
        <v>36</v>
      </c>
    </row>
    <row r="161" spans="1:5" x14ac:dyDescent="0.35">
      <c r="A161" s="304" t="s">
        <v>1190</v>
      </c>
      <c r="B161" s="177" t="s">
        <v>1295</v>
      </c>
      <c r="C161" s="177" t="s">
        <v>1296</v>
      </c>
      <c r="D161" s="177">
        <v>2</v>
      </c>
      <c r="E161" s="293">
        <f t="shared" si="5"/>
        <v>72</v>
      </c>
    </row>
    <row r="162" spans="1:5" x14ac:dyDescent="0.35">
      <c r="A162" s="304" t="s">
        <v>1190</v>
      </c>
      <c r="B162" s="177" t="s">
        <v>1297</v>
      </c>
      <c r="C162" s="177" t="s">
        <v>259</v>
      </c>
      <c r="D162" s="177">
        <v>4</v>
      </c>
      <c r="E162" s="293">
        <f t="shared" si="5"/>
        <v>144</v>
      </c>
    </row>
    <row r="163" spans="1:5" x14ac:dyDescent="0.35">
      <c r="A163" s="304" t="s">
        <v>1190</v>
      </c>
      <c r="B163" s="177" t="s">
        <v>1297</v>
      </c>
      <c r="C163" s="177" t="s">
        <v>1094</v>
      </c>
      <c r="D163" s="177">
        <v>4</v>
      </c>
      <c r="E163" s="293">
        <f t="shared" si="5"/>
        <v>144</v>
      </c>
    </row>
    <row r="164" spans="1:5" x14ac:dyDescent="0.35">
      <c r="A164" s="304" t="s">
        <v>1190</v>
      </c>
      <c r="B164" s="177" t="s">
        <v>1298</v>
      </c>
      <c r="C164" s="177">
        <v>1</v>
      </c>
      <c r="D164" s="177">
        <v>2</v>
      </c>
      <c r="E164" s="293">
        <f t="shared" si="5"/>
        <v>72</v>
      </c>
    </row>
    <row r="165" spans="1:5" x14ac:dyDescent="0.35">
      <c r="A165" s="304" t="s">
        <v>1190</v>
      </c>
      <c r="B165" s="177" t="s">
        <v>1298</v>
      </c>
      <c r="C165" s="177" t="s">
        <v>56</v>
      </c>
      <c r="D165" s="177">
        <v>2</v>
      </c>
      <c r="E165" s="293">
        <f t="shared" si="5"/>
        <v>72</v>
      </c>
    </row>
    <row r="166" spans="1:5" x14ac:dyDescent="0.35">
      <c r="A166" s="304" t="s">
        <v>1190</v>
      </c>
      <c r="B166" s="177" t="s">
        <v>1298</v>
      </c>
      <c r="C166" s="177" t="s">
        <v>1299</v>
      </c>
      <c r="D166" s="177">
        <v>3</v>
      </c>
      <c r="E166" s="293">
        <f t="shared" si="5"/>
        <v>108</v>
      </c>
    </row>
    <row r="167" spans="1:5" x14ac:dyDescent="0.35">
      <c r="A167" s="304" t="s">
        <v>1190</v>
      </c>
      <c r="B167" s="177" t="s">
        <v>1298</v>
      </c>
      <c r="C167" s="177" t="s">
        <v>477</v>
      </c>
      <c r="D167" s="177">
        <v>8</v>
      </c>
      <c r="E167" s="293">
        <f t="shared" si="5"/>
        <v>288</v>
      </c>
    </row>
    <row r="168" spans="1:5" x14ac:dyDescent="0.35">
      <c r="A168" s="304" t="s">
        <v>1190</v>
      </c>
      <c r="B168" s="177" t="s">
        <v>1298</v>
      </c>
      <c r="C168" s="177" t="s">
        <v>1300</v>
      </c>
      <c r="D168" s="177">
        <v>8</v>
      </c>
      <c r="E168" s="293">
        <f t="shared" si="5"/>
        <v>288</v>
      </c>
    </row>
    <row r="169" spans="1:5" x14ac:dyDescent="0.35">
      <c r="A169" s="304" t="s">
        <v>1190</v>
      </c>
      <c r="B169" s="177" t="s">
        <v>1298</v>
      </c>
      <c r="C169" s="177" t="s">
        <v>1301</v>
      </c>
      <c r="D169" s="177">
        <v>7</v>
      </c>
      <c r="E169" s="293">
        <f t="shared" si="5"/>
        <v>252</v>
      </c>
    </row>
    <row r="170" spans="1:5" x14ac:dyDescent="0.35">
      <c r="A170" s="304" t="s">
        <v>1190</v>
      </c>
      <c r="B170" s="177" t="s">
        <v>1298</v>
      </c>
      <c r="C170" s="177" t="s">
        <v>1302</v>
      </c>
      <c r="D170" s="177">
        <v>2</v>
      </c>
      <c r="E170" s="293">
        <f t="shared" si="5"/>
        <v>72</v>
      </c>
    </row>
    <row r="171" spans="1:5" x14ac:dyDescent="0.35">
      <c r="A171" s="304" t="s">
        <v>1190</v>
      </c>
      <c r="B171" s="177" t="s">
        <v>1303</v>
      </c>
      <c r="C171" s="177" t="s">
        <v>1304</v>
      </c>
      <c r="D171" s="177">
        <v>4</v>
      </c>
      <c r="E171" s="293">
        <f t="shared" si="5"/>
        <v>144</v>
      </c>
    </row>
    <row r="172" spans="1:5" x14ac:dyDescent="0.35">
      <c r="A172" s="304" t="s">
        <v>1190</v>
      </c>
      <c r="B172" s="177" t="s">
        <v>1305</v>
      </c>
      <c r="C172" s="177" t="s">
        <v>1306</v>
      </c>
      <c r="D172" s="177">
        <v>2</v>
      </c>
      <c r="E172" s="293">
        <f t="shared" si="5"/>
        <v>72</v>
      </c>
    </row>
    <row r="173" spans="1:5" x14ac:dyDescent="0.35">
      <c r="A173" s="304" t="s">
        <v>1190</v>
      </c>
      <c r="B173" s="177" t="s">
        <v>1305</v>
      </c>
      <c r="C173" s="177">
        <v>3</v>
      </c>
      <c r="D173" s="177">
        <v>2</v>
      </c>
      <c r="E173" s="293">
        <f t="shared" si="5"/>
        <v>72</v>
      </c>
    </row>
    <row r="174" spans="1:5" x14ac:dyDescent="0.35">
      <c r="A174" s="304" t="s">
        <v>1190</v>
      </c>
      <c r="B174" s="177" t="s">
        <v>1305</v>
      </c>
      <c r="C174" s="177" t="s">
        <v>1307</v>
      </c>
      <c r="D174" s="177">
        <v>1</v>
      </c>
      <c r="E174" s="293">
        <f t="shared" si="5"/>
        <v>36</v>
      </c>
    </row>
    <row r="175" spans="1:5" x14ac:dyDescent="0.35">
      <c r="A175" s="304" t="s">
        <v>1190</v>
      </c>
      <c r="B175" s="177" t="s">
        <v>1309</v>
      </c>
      <c r="C175" s="177" t="s">
        <v>1308</v>
      </c>
      <c r="D175" s="177">
        <v>1</v>
      </c>
      <c r="E175" s="293">
        <f t="shared" si="5"/>
        <v>36</v>
      </c>
    </row>
    <row r="176" spans="1:5" x14ac:dyDescent="0.35">
      <c r="A176" s="304" t="s">
        <v>1190</v>
      </c>
      <c r="B176" s="177" t="s">
        <v>1309</v>
      </c>
      <c r="C176" s="177" t="s">
        <v>1255</v>
      </c>
      <c r="D176" s="177">
        <v>1</v>
      </c>
      <c r="E176" s="293">
        <f t="shared" si="5"/>
        <v>36</v>
      </c>
    </row>
    <row r="177" spans="1:5" x14ac:dyDescent="0.35">
      <c r="A177" s="304" t="s">
        <v>1190</v>
      </c>
      <c r="B177" s="177" t="s">
        <v>1311</v>
      </c>
      <c r="C177" s="177">
        <v>14</v>
      </c>
      <c r="D177" s="177">
        <v>5</v>
      </c>
      <c r="E177" s="293">
        <f t="shared" si="5"/>
        <v>180</v>
      </c>
    </row>
    <row r="178" spans="1:5" x14ac:dyDescent="0.35">
      <c r="A178" s="304" t="s">
        <v>1190</v>
      </c>
      <c r="B178" s="177" t="s">
        <v>1309</v>
      </c>
      <c r="C178" s="177" t="s">
        <v>953</v>
      </c>
      <c r="D178" s="177">
        <v>3</v>
      </c>
      <c r="E178" s="293">
        <f t="shared" si="5"/>
        <v>108</v>
      </c>
    </row>
    <row r="179" spans="1:5" x14ac:dyDescent="0.35">
      <c r="A179" s="304" t="s">
        <v>1190</v>
      </c>
      <c r="B179" s="177" t="s">
        <v>1309</v>
      </c>
      <c r="C179" s="177" t="s">
        <v>1310</v>
      </c>
      <c r="D179" s="177">
        <v>1</v>
      </c>
      <c r="E179" s="293">
        <f t="shared" si="5"/>
        <v>36</v>
      </c>
    </row>
    <row r="180" spans="1:5" x14ac:dyDescent="0.35">
      <c r="A180" s="304" t="s">
        <v>1190</v>
      </c>
      <c r="B180" s="177" t="s">
        <v>1311</v>
      </c>
      <c r="C180" s="177" t="s">
        <v>1093</v>
      </c>
      <c r="D180" s="177">
        <v>8</v>
      </c>
      <c r="E180" s="293">
        <f t="shared" si="5"/>
        <v>288</v>
      </c>
    </row>
    <row r="181" spans="1:5" x14ac:dyDescent="0.35">
      <c r="A181" s="304" t="s">
        <v>1190</v>
      </c>
      <c r="B181" s="177" t="s">
        <v>1311</v>
      </c>
      <c r="C181" s="177" t="s">
        <v>1271</v>
      </c>
      <c r="D181" s="177">
        <v>5</v>
      </c>
      <c r="E181" s="293">
        <f t="shared" si="5"/>
        <v>180</v>
      </c>
    </row>
    <row r="182" spans="1:5" x14ac:dyDescent="0.35">
      <c r="A182" s="304" t="s">
        <v>1190</v>
      </c>
      <c r="B182" s="177" t="s">
        <v>1311</v>
      </c>
      <c r="C182" s="177" t="s">
        <v>498</v>
      </c>
      <c r="D182" s="177">
        <v>7</v>
      </c>
      <c r="E182" s="293">
        <f t="shared" si="5"/>
        <v>252</v>
      </c>
    </row>
    <row r="183" spans="1:5" x14ac:dyDescent="0.35">
      <c r="A183" s="304" t="s">
        <v>1190</v>
      </c>
      <c r="B183" s="177" t="s">
        <v>1311</v>
      </c>
      <c r="C183" s="177" t="s">
        <v>508</v>
      </c>
      <c r="D183" s="177">
        <v>4</v>
      </c>
      <c r="E183" s="293">
        <f t="shared" si="5"/>
        <v>144</v>
      </c>
    </row>
    <row r="184" spans="1:5" x14ac:dyDescent="0.35">
      <c r="A184" s="304" t="s">
        <v>1190</v>
      </c>
      <c r="B184" s="177" t="s">
        <v>1312</v>
      </c>
      <c r="C184" s="177" t="s">
        <v>587</v>
      </c>
      <c r="D184" s="177">
        <v>1</v>
      </c>
      <c r="E184" s="293">
        <f t="shared" si="5"/>
        <v>36</v>
      </c>
    </row>
    <row r="185" spans="1:5" x14ac:dyDescent="0.35">
      <c r="A185" s="304" t="s">
        <v>1190</v>
      </c>
      <c r="B185" s="177" t="s">
        <v>1312</v>
      </c>
      <c r="C185" s="177">
        <v>8</v>
      </c>
      <c r="D185" s="177">
        <v>1</v>
      </c>
      <c r="E185" s="293">
        <f t="shared" si="5"/>
        <v>36</v>
      </c>
    </row>
    <row r="186" spans="1:5" x14ac:dyDescent="0.35">
      <c r="A186" s="304" t="s">
        <v>1190</v>
      </c>
      <c r="B186" s="177" t="s">
        <v>1313</v>
      </c>
      <c r="C186" s="177" t="s">
        <v>550</v>
      </c>
      <c r="D186" s="177">
        <v>2</v>
      </c>
      <c r="E186" s="293">
        <f t="shared" si="5"/>
        <v>72</v>
      </c>
    </row>
    <row r="187" spans="1:5" x14ac:dyDescent="0.35">
      <c r="A187" s="304" t="s">
        <v>1190</v>
      </c>
      <c r="B187" s="294" t="s">
        <v>1315</v>
      </c>
      <c r="C187" s="295" t="s">
        <v>1316</v>
      </c>
      <c r="D187" s="294">
        <v>2</v>
      </c>
      <c r="E187" s="293">
        <f t="shared" si="5"/>
        <v>72</v>
      </c>
    </row>
    <row r="188" spans="1:5" x14ac:dyDescent="0.35">
      <c r="A188" s="304" t="s">
        <v>1190</v>
      </c>
      <c r="B188" s="294" t="s">
        <v>1317</v>
      </c>
      <c r="C188" s="295">
        <v>16</v>
      </c>
      <c r="D188" s="294">
        <v>3</v>
      </c>
      <c r="E188" s="293">
        <f t="shared" si="5"/>
        <v>108</v>
      </c>
    </row>
    <row r="189" spans="1:5" x14ac:dyDescent="0.35">
      <c r="A189" s="304" t="s">
        <v>1190</v>
      </c>
      <c r="B189" s="294" t="s">
        <v>1317</v>
      </c>
      <c r="C189" s="295">
        <v>18</v>
      </c>
      <c r="D189" s="294">
        <v>1</v>
      </c>
      <c r="E189" s="293">
        <f t="shared" si="5"/>
        <v>36</v>
      </c>
    </row>
    <row r="190" spans="1:5" x14ac:dyDescent="0.35">
      <c r="A190" s="304" t="s">
        <v>1190</v>
      </c>
      <c r="B190" s="177" t="s">
        <v>1297</v>
      </c>
      <c r="C190" s="305">
        <v>47</v>
      </c>
      <c r="D190" s="294">
        <v>3</v>
      </c>
      <c r="E190" s="292">
        <f t="shared" si="5"/>
        <v>108</v>
      </c>
    </row>
    <row r="191" spans="1:5" x14ac:dyDescent="0.35">
      <c r="A191" s="304" t="s">
        <v>1190</v>
      </c>
      <c r="B191" s="177" t="s">
        <v>1901</v>
      </c>
      <c r="C191" s="305">
        <v>18</v>
      </c>
      <c r="D191" s="294">
        <v>1</v>
      </c>
      <c r="E191" s="292">
        <f t="shared" si="5"/>
        <v>36</v>
      </c>
    </row>
    <row r="192" spans="1:5" x14ac:dyDescent="0.35">
      <c r="A192" s="304" t="s">
        <v>1190</v>
      </c>
      <c r="B192" s="177" t="s">
        <v>1901</v>
      </c>
      <c r="C192" s="305" t="s">
        <v>479</v>
      </c>
      <c r="D192" s="294">
        <v>1</v>
      </c>
      <c r="E192" s="292">
        <f t="shared" si="5"/>
        <v>36</v>
      </c>
    </row>
    <row r="193" spans="1:5" x14ac:dyDescent="0.35">
      <c r="A193" s="304" t="s">
        <v>1190</v>
      </c>
      <c r="B193" s="177" t="s">
        <v>1313</v>
      </c>
      <c r="C193" s="305">
        <v>20</v>
      </c>
      <c r="D193" s="294">
        <v>7</v>
      </c>
      <c r="E193" s="292">
        <f t="shared" si="5"/>
        <v>252</v>
      </c>
    </row>
    <row r="194" spans="1:5" x14ac:dyDescent="0.35">
      <c r="A194" s="304" t="s">
        <v>1190</v>
      </c>
      <c r="B194" s="177" t="s">
        <v>1297</v>
      </c>
      <c r="C194" s="305">
        <v>45</v>
      </c>
      <c r="D194" s="294">
        <v>4</v>
      </c>
      <c r="E194" s="292">
        <f t="shared" si="5"/>
        <v>144</v>
      </c>
    </row>
    <row r="195" spans="1:5" x14ac:dyDescent="0.35">
      <c r="A195" s="304" t="s">
        <v>1190</v>
      </c>
      <c r="B195" s="177" t="s">
        <v>1298</v>
      </c>
      <c r="C195" s="177">
        <v>55</v>
      </c>
      <c r="D195" s="177">
        <v>2</v>
      </c>
      <c r="E195" s="292">
        <f t="shared" si="5"/>
        <v>72</v>
      </c>
    </row>
    <row r="196" spans="1:5" x14ac:dyDescent="0.35">
      <c r="A196" s="304" t="s">
        <v>1190</v>
      </c>
      <c r="B196" s="177" t="s">
        <v>1298</v>
      </c>
      <c r="C196" s="177">
        <v>57</v>
      </c>
      <c r="D196" s="177">
        <v>1</v>
      </c>
      <c r="E196" s="292">
        <f t="shared" si="5"/>
        <v>36</v>
      </c>
    </row>
    <row r="197" spans="1:5" x14ac:dyDescent="0.35">
      <c r="A197" s="304" t="s">
        <v>1190</v>
      </c>
      <c r="B197" s="177" t="s">
        <v>1298</v>
      </c>
      <c r="C197" s="177" t="s">
        <v>1280</v>
      </c>
      <c r="D197" s="177">
        <v>2</v>
      </c>
      <c r="E197" s="292">
        <f t="shared" si="5"/>
        <v>72</v>
      </c>
    </row>
    <row r="198" spans="1:5" x14ac:dyDescent="0.35">
      <c r="A198" s="304" t="s">
        <v>1190</v>
      </c>
      <c r="B198" s="177" t="s">
        <v>1298</v>
      </c>
      <c r="C198" s="177" t="s">
        <v>1902</v>
      </c>
      <c r="D198" s="177">
        <v>2</v>
      </c>
      <c r="E198" s="292">
        <f t="shared" si="5"/>
        <v>72</v>
      </c>
    </row>
    <row r="199" spans="1:5" x14ac:dyDescent="0.35">
      <c r="A199" s="304" t="s">
        <v>1190</v>
      </c>
      <c r="B199" s="177" t="s">
        <v>1903</v>
      </c>
      <c r="C199" s="305">
        <v>17</v>
      </c>
      <c r="D199" s="294">
        <v>2</v>
      </c>
      <c r="E199" s="292">
        <f t="shared" si="5"/>
        <v>72</v>
      </c>
    </row>
    <row r="200" spans="1:5" x14ac:dyDescent="0.35">
      <c r="A200" s="304" t="s">
        <v>1190</v>
      </c>
      <c r="B200" s="177" t="s">
        <v>1903</v>
      </c>
      <c r="C200" s="305">
        <v>4</v>
      </c>
      <c r="D200" s="294">
        <v>1</v>
      </c>
      <c r="E200" s="292">
        <f t="shared" si="5"/>
        <v>36</v>
      </c>
    </row>
    <row r="201" spans="1:5" x14ac:dyDescent="0.35">
      <c r="A201" s="304" t="s">
        <v>1190</v>
      </c>
      <c r="B201" s="177" t="s">
        <v>1904</v>
      </c>
      <c r="C201" s="305">
        <v>23</v>
      </c>
      <c r="D201" s="294">
        <v>2</v>
      </c>
      <c r="E201" s="292">
        <f t="shared" si="5"/>
        <v>72</v>
      </c>
    </row>
    <row r="202" spans="1:5" x14ac:dyDescent="0.35">
      <c r="A202" s="304" t="s">
        <v>1190</v>
      </c>
      <c r="B202" s="177" t="s">
        <v>1311</v>
      </c>
      <c r="C202" s="177">
        <v>21</v>
      </c>
      <c r="D202" s="177">
        <v>2</v>
      </c>
      <c r="E202" s="292">
        <f t="shared" si="5"/>
        <v>72</v>
      </c>
    </row>
    <row r="203" spans="1:5" x14ac:dyDescent="0.35">
      <c r="A203" s="304" t="s">
        <v>1190</v>
      </c>
      <c r="B203" s="177" t="s">
        <v>1313</v>
      </c>
      <c r="C203" s="177">
        <v>12</v>
      </c>
      <c r="D203" s="177">
        <v>2</v>
      </c>
      <c r="E203" s="292">
        <f t="shared" si="5"/>
        <v>72</v>
      </c>
    </row>
    <row r="204" spans="1:5" x14ac:dyDescent="0.35">
      <c r="A204" s="304" t="s">
        <v>1190</v>
      </c>
      <c r="B204" s="177" t="s">
        <v>1905</v>
      </c>
      <c r="C204" s="305" t="s">
        <v>439</v>
      </c>
      <c r="D204" s="294">
        <v>1</v>
      </c>
      <c r="E204" s="292">
        <f>D204*36</f>
        <v>36</v>
      </c>
    </row>
    <row r="205" spans="1:5" x14ac:dyDescent="0.35">
      <c r="A205" s="304" t="s">
        <v>1190</v>
      </c>
      <c r="B205" s="177" t="s">
        <v>1905</v>
      </c>
      <c r="C205" s="305" t="s">
        <v>1087</v>
      </c>
      <c r="D205" s="294">
        <v>1</v>
      </c>
      <c r="E205" s="292">
        <f t="shared" ref="E205" si="6">D205*36</f>
        <v>36</v>
      </c>
    </row>
    <row r="206" spans="1:5" ht="15" thickBot="1" x14ac:dyDescent="0.4">
      <c r="A206" s="298"/>
      <c r="B206" s="298"/>
      <c r="C206" s="299"/>
      <c r="D206" s="300">
        <f>SUM(D152:D205)</f>
        <v>157</v>
      </c>
      <c r="E206" s="300">
        <f>SUM(E152:E205)</f>
        <v>5652</v>
      </c>
    </row>
    <row r="208" spans="1:5" x14ac:dyDescent="0.35">
      <c r="A208" s="7" t="s">
        <v>30</v>
      </c>
      <c r="B208" s="27" t="s">
        <v>31</v>
      </c>
      <c r="C208" s="2"/>
      <c r="D208" s="2"/>
      <c r="E208" s="2"/>
    </row>
    <row r="209" spans="1:5" x14ac:dyDescent="0.35">
      <c r="A209" s="7" t="s">
        <v>32</v>
      </c>
      <c r="B209" s="27" t="s">
        <v>33</v>
      </c>
      <c r="C209" s="2"/>
      <c r="D209" s="2"/>
      <c r="E209" s="2"/>
    </row>
    <row r="210" spans="1:5" x14ac:dyDescent="0.35">
      <c r="A210" s="9" t="s">
        <v>34</v>
      </c>
      <c r="B210" s="30" t="s">
        <v>35</v>
      </c>
      <c r="C210" s="2"/>
      <c r="D210" s="2"/>
      <c r="E210" s="2"/>
    </row>
    <row r="211" spans="1:5" ht="28" x14ac:dyDescent="0.35">
      <c r="A211" s="8" t="s">
        <v>36</v>
      </c>
      <c r="B211" s="14" t="s">
        <v>37</v>
      </c>
      <c r="C211" s="14" t="s">
        <v>38</v>
      </c>
      <c r="D211" s="14" t="s">
        <v>39</v>
      </c>
      <c r="E211" s="14" t="s">
        <v>40</v>
      </c>
    </row>
    <row r="213" spans="1:5" x14ac:dyDescent="0.35">
      <c r="E213" s="47" t="s">
        <v>90</v>
      </c>
    </row>
    <row r="215" spans="1:5" x14ac:dyDescent="0.35">
      <c r="A215" s="28" t="s">
        <v>92</v>
      </c>
      <c r="B215" s="28" t="s">
        <v>11</v>
      </c>
      <c r="C215" s="28" t="s">
        <v>12</v>
      </c>
      <c r="D215" s="28" t="s">
        <v>1070</v>
      </c>
      <c r="E215" s="28" t="s">
        <v>14</v>
      </c>
    </row>
    <row r="216" spans="1:5" x14ac:dyDescent="0.35">
      <c r="A216" s="306" t="s">
        <v>1191</v>
      </c>
      <c r="B216" s="306" t="s">
        <v>1318</v>
      </c>
      <c r="C216" s="106" t="s">
        <v>1319</v>
      </c>
      <c r="D216" s="307">
        <v>22</v>
      </c>
      <c r="E216" s="35">
        <v>611</v>
      </c>
    </row>
    <row r="217" spans="1:5" x14ac:dyDescent="0.35">
      <c r="A217" s="289"/>
      <c r="B217" s="289"/>
      <c r="C217" s="289"/>
      <c r="D217" s="308">
        <f>D216</f>
        <v>22</v>
      </c>
      <c r="E217" s="308">
        <f>SUM(E216:E216)</f>
        <v>611</v>
      </c>
    </row>
    <row r="219" spans="1:5" x14ac:dyDescent="0.35">
      <c r="A219" s="7" t="s">
        <v>30</v>
      </c>
      <c r="B219" s="27" t="s">
        <v>31</v>
      </c>
      <c r="C219" s="2"/>
      <c r="D219" s="2"/>
      <c r="E219" s="2"/>
    </row>
    <row r="220" spans="1:5" x14ac:dyDescent="0.35">
      <c r="A220" s="7" t="s">
        <v>32</v>
      </c>
      <c r="B220" s="27" t="s">
        <v>33</v>
      </c>
      <c r="C220" s="2"/>
      <c r="D220" s="2"/>
      <c r="E220" s="2"/>
    </row>
    <row r="221" spans="1:5" x14ac:dyDescent="0.35">
      <c r="A221" s="9" t="s">
        <v>34</v>
      </c>
      <c r="B221" s="30" t="s">
        <v>35</v>
      </c>
      <c r="C221" s="2"/>
      <c r="D221" s="2"/>
      <c r="E221" s="2"/>
    </row>
    <row r="222" spans="1:5" ht="28" x14ac:dyDescent="0.35">
      <c r="A222" s="8" t="s">
        <v>36</v>
      </c>
      <c r="B222" s="14" t="s">
        <v>95</v>
      </c>
      <c r="C222" s="14" t="s">
        <v>96</v>
      </c>
      <c r="D222" s="14" t="s">
        <v>97</v>
      </c>
      <c r="E222" s="14" t="s">
        <v>341</v>
      </c>
    </row>
    <row r="224" spans="1:5" x14ac:dyDescent="0.35">
      <c r="E224" s="47" t="s">
        <v>90</v>
      </c>
    </row>
    <row r="226" spans="1:5" x14ac:dyDescent="0.35">
      <c r="A226" s="28" t="s">
        <v>10</v>
      </c>
      <c r="B226" s="28" t="s">
        <v>11</v>
      </c>
      <c r="C226" s="28" t="s">
        <v>12</v>
      </c>
      <c r="D226" s="28" t="s">
        <v>1070</v>
      </c>
      <c r="E226" s="28" t="s">
        <v>14</v>
      </c>
    </row>
    <row r="227" spans="1:5" x14ac:dyDescent="0.35">
      <c r="A227" s="35" t="s">
        <v>1192</v>
      </c>
      <c r="B227" s="35" t="s">
        <v>1320</v>
      </c>
      <c r="C227" s="35" t="s">
        <v>508</v>
      </c>
      <c r="D227" s="35">
        <v>18</v>
      </c>
      <c r="E227" s="35">
        <v>1081</v>
      </c>
    </row>
    <row r="228" spans="1:5" x14ac:dyDescent="0.35">
      <c r="A228" s="35" t="s">
        <v>1192</v>
      </c>
      <c r="B228" s="35" t="s">
        <v>1320</v>
      </c>
      <c r="C228" s="35" t="s">
        <v>572</v>
      </c>
      <c r="D228" s="35">
        <v>6</v>
      </c>
      <c r="E228" s="35">
        <v>317</v>
      </c>
    </row>
    <row r="229" spans="1:5" x14ac:dyDescent="0.35">
      <c r="A229" s="35" t="s">
        <v>1192</v>
      </c>
      <c r="B229" s="35" t="s">
        <v>1320</v>
      </c>
      <c r="C229" s="35" t="s">
        <v>1321</v>
      </c>
      <c r="D229" s="35">
        <v>3</v>
      </c>
      <c r="E229" s="35">
        <v>174</v>
      </c>
    </row>
    <row r="230" spans="1:5" x14ac:dyDescent="0.35">
      <c r="A230" s="309"/>
      <c r="B230" s="309"/>
      <c r="C230" s="309"/>
      <c r="D230" s="310">
        <f>SUM(D227:D229)</f>
        <v>27</v>
      </c>
      <c r="E230" s="311">
        <f>SUM(E227:E229)</f>
        <v>1572</v>
      </c>
    </row>
    <row r="232" spans="1:5" x14ac:dyDescent="0.35">
      <c r="A232" s="7" t="s">
        <v>30</v>
      </c>
      <c r="B232" s="27" t="s">
        <v>31</v>
      </c>
      <c r="C232" s="196"/>
      <c r="D232" s="196"/>
      <c r="E232" s="196"/>
    </row>
    <row r="233" spans="1:5" x14ac:dyDescent="0.35">
      <c r="A233" s="7" t="s">
        <v>32</v>
      </c>
      <c r="B233" s="27" t="s">
        <v>33</v>
      </c>
      <c r="C233" s="196"/>
      <c r="D233" s="196"/>
      <c r="E233" s="196"/>
    </row>
    <row r="234" spans="1:5" x14ac:dyDescent="0.35">
      <c r="A234" s="9" t="s">
        <v>34</v>
      </c>
      <c r="B234" s="30" t="s">
        <v>35</v>
      </c>
      <c r="C234" s="196"/>
      <c r="D234" s="196"/>
      <c r="E234" s="196"/>
    </row>
    <row r="235" spans="1:5" ht="28" x14ac:dyDescent="0.35">
      <c r="A235" s="8" t="s">
        <v>36</v>
      </c>
      <c r="B235" s="14" t="s">
        <v>95</v>
      </c>
      <c r="C235" s="14" t="s">
        <v>96</v>
      </c>
      <c r="D235" s="14" t="s">
        <v>97</v>
      </c>
      <c r="E235" s="14" t="s">
        <v>341</v>
      </c>
    </row>
    <row r="237" spans="1:5" x14ac:dyDescent="0.35">
      <c r="E237" s="312" t="s">
        <v>90</v>
      </c>
    </row>
    <row r="239" spans="1:5" x14ac:dyDescent="0.35">
      <c r="A239" s="28" t="s">
        <v>92</v>
      </c>
      <c r="B239" s="28" t="s">
        <v>11</v>
      </c>
      <c r="C239" s="28" t="s">
        <v>12</v>
      </c>
      <c r="D239" s="28" t="s">
        <v>1070</v>
      </c>
      <c r="E239" s="260" t="s">
        <v>14</v>
      </c>
    </row>
    <row r="240" spans="1:5" x14ac:dyDescent="0.35">
      <c r="A240" s="35" t="s">
        <v>1193</v>
      </c>
      <c r="B240" s="35" t="s">
        <v>1322</v>
      </c>
      <c r="C240" s="35" t="s">
        <v>1323</v>
      </c>
      <c r="D240" s="26">
        <v>3</v>
      </c>
      <c r="E240" s="5">
        <v>384</v>
      </c>
    </row>
    <row r="241" spans="1:5" x14ac:dyDescent="0.35">
      <c r="A241" s="34"/>
      <c r="B241" s="34"/>
      <c r="C241" s="34"/>
      <c r="D241" s="42">
        <f>SUM(D240)</f>
        <v>3</v>
      </c>
      <c r="E241" s="313">
        <f>SUM(E240)</f>
        <v>384</v>
      </c>
    </row>
    <row r="243" spans="1:5" x14ac:dyDescent="0.35">
      <c r="A243" s="7" t="s">
        <v>30</v>
      </c>
      <c r="B243" s="27" t="s">
        <v>134</v>
      </c>
      <c r="C243" s="196"/>
      <c r="D243" s="196"/>
      <c r="E243" s="196"/>
    </row>
    <row r="244" spans="1:5" x14ac:dyDescent="0.35">
      <c r="A244" s="7" t="s">
        <v>32</v>
      </c>
      <c r="B244" s="27" t="s">
        <v>33</v>
      </c>
      <c r="C244" s="196"/>
      <c r="D244" s="196"/>
      <c r="E244" s="196"/>
    </row>
    <row r="245" spans="1:5" x14ac:dyDescent="0.35">
      <c r="A245" s="9" t="s">
        <v>34</v>
      </c>
      <c r="B245" s="30" t="s">
        <v>35</v>
      </c>
      <c r="C245" s="196"/>
      <c r="D245" s="196"/>
      <c r="E245" s="196"/>
    </row>
    <row r="246" spans="1:5" ht="28" x14ac:dyDescent="0.35">
      <c r="A246" s="8" t="s">
        <v>36</v>
      </c>
      <c r="B246" s="14" t="s">
        <v>1863</v>
      </c>
      <c r="C246" s="14" t="s">
        <v>1862</v>
      </c>
      <c r="D246" s="139" t="s">
        <v>1861</v>
      </c>
      <c r="E246" s="314" t="s">
        <v>350</v>
      </c>
    </row>
    <row r="248" spans="1:5" x14ac:dyDescent="0.35">
      <c r="E248" s="312" t="s">
        <v>90</v>
      </c>
    </row>
    <row r="250" spans="1:5" x14ac:dyDescent="0.35">
      <c r="A250" s="28" t="s">
        <v>92</v>
      </c>
      <c r="B250" s="28" t="s">
        <v>11</v>
      </c>
      <c r="C250" s="28" t="s">
        <v>12</v>
      </c>
      <c r="D250" s="28" t="s">
        <v>1070</v>
      </c>
      <c r="E250" s="260" t="s">
        <v>14</v>
      </c>
    </row>
    <row r="251" spans="1:5" x14ac:dyDescent="0.35">
      <c r="A251" s="35" t="s">
        <v>1194</v>
      </c>
      <c r="B251" s="35" t="s">
        <v>1324</v>
      </c>
      <c r="C251" s="35" t="s">
        <v>1325</v>
      </c>
      <c r="D251" s="26">
        <v>6</v>
      </c>
      <c r="E251" s="5">
        <v>281</v>
      </c>
    </row>
    <row r="252" spans="1:5" x14ac:dyDescent="0.35">
      <c r="A252" s="34"/>
      <c r="B252" s="34"/>
      <c r="C252" s="34"/>
      <c r="D252" s="42">
        <f>SUM(D251)</f>
        <v>6</v>
      </c>
      <c r="E252" s="313">
        <f>SUM(E251)</f>
        <v>281</v>
      </c>
    </row>
    <row r="254" spans="1:5" x14ac:dyDescent="0.35">
      <c r="A254" s="7" t="s">
        <v>30</v>
      </c>
      <c r="B254" s="27" t="s">
        <v>134</v>
      </c>
      <c r="C254" s="196"/>
      <c r="D254" s="196"/>
      <c r="E254" s="196"/>
    </row>
    <row r="255" spans="1:5" x14ac:dyDescent="0.35">
      <c r="A255" s="7" t="s">
        <v>32</v>
      </c>
      <c r="B255" s="27" t="s">
        <v>33</v>
      </c>
      <c r="C255" s="196"/>
      <c r="D255" s="196"/>
      <c r="E255" s="196"/>
    </row>
    <row r="256" spans="1:5" x14ac:dyDescent="0.35">
      <c r="A256" s="9" t="s">
        <v>34</v>
      </c>
      <c r="B256" s="30" t="s">
        <v>35</v>
      </c>
      <c r="C256" s="196"/>
      <c r="D256" s="196"/>
      <c r="E256" s="196"/>
    </row>
    <row r="257" spans="1:5" ht="28" x14ac:dyDescent="0.35">
      <c r="A257" s="8" t="s">
        <v>36</v>
      </c>
      <c r="B257" s="14" t="s">
        <v>1863</v>
      </c>
      <c r="C257" s="14" t="s">
        <v>1862</v>
      </c>
      <c r="D257" s="139" t="s">
        <v>1861</v>
      </c>
      <c r="E257" s="314" t="s">
        <v>350</v>
      </c>
    </row>
    <row r="259" spans="1:5" x14ac:dyDescent="0.35">
      <c r="E259" s="312" t="s">
        <v>90</v>
      </c>
    </row>
    <row r="261" spans="1:5" x14ac:dyDescent="0.35">
      <c r="A261" s="28" t="s">
        <v>92</v>
      </c>
      <c r="B261" s="28" t="s">
        <v>11</v>
      </c>
      <c r="C261" s="28" t="s">
        <v>12</v>
      </c>
      <c r="D261" s="28" t="s">
        <v>1070</v>
      </c>
      <c r="E261" s="260" t="s">
        <v>14</v>
      </c>
    </row>
    <row r="262" spans="1:5" x14ac:dyDescent="0.35">
      <c r="A262" s="35" t="s">
        <v>1195</v>
      </c>
      <c r="B262" s="35" t="s">
        <v>1147</v>
      </c>
      <c r="C262" s="35">
        <v>99</v>
      </c>
      <c r="D262" s="26">
        <v>41</v>
      </c>
      <c r="E262" s="5">
        <v>1731</v>
      </c>
    </row>
    <row r="263" spans="1:5" x14ac:dyDescent="0.35">
      <c r="A263" s="34"/>
      <c r="B263" s="34"/>
      <c r="C263" s="34"/>
      <c r="D263" s="42">
        <f>SUM(D262)</f>
        <v>41</v>
      </c>
      <c r="E263" s="313">
        <f>SUM(E262)</f>
        <v>1731</v>
      </c>
    </row>
    <row r="265" spans="1:5" x14ac:dyDescent="0.35">
      <c r="A265" s="7" t="s">
        <v>30</v>
      </c>
      <c r="B265" s="27" t="s">
        <v>134</v>
      </c>
      <c r="C265" s="196"/>
      <c r="D265" s="196"/>
      <c r="E265" s="196"/>
    </row>
    <row r="266" spans="1:5" x14ac:dyDescent="0.35">
      <c r="A266" s="7" t="s">
        <v>32</v>
      </c>
      <c r="B266" s="27" t="s">
        <v>33</v>
      </c>
      <c r="C266" s="196"/>
      <c r="D266" s="196"/>
      <c r="E266" s="196"/>
    </row>
    <row r="267" spans="1:5" x14ac:dyDescent="0.35">
      <c r="A267" s="9" t="s">
        <v>34</v>
      </c>
      <c r="B267" s="30" t="s">
        <v>35</v>
      </c>
      <c r="C267" s="196"/>
      <c r="D267" s="196"/>
      <c r="E267" s="196"/>
    </row>
    <row r="268" spans="1:5" ht="28" x14ac:dyDescent="0.35">
      <c r="A268" s="8" t="s">
        <v>36</v>
      </c>
      <c r="B268" s="14" t="s">
        <v>1863</v>
      </c>
      <c r="C268" s="14" t="s">
        <v>1862</v>
      </c>
      <c r="D268" s="139" t="s">
        <v>1861</v>
      </c>
      <c r="E268" s="314" t="s">
        <v>350</v>
      </c>
    </row>
    <row r="270" spans="1:5" x14ac:dyDescent="0.35">
      <c r="E270" s="312" t="s">
        <v>90</v>
      </c>
    </row>
    <row r="272" spans="1:5" x14ac:dyDescent="0.35">
      <c r="A272" s="28" t="s">
        <v>92</v>
      </c>
      <c r="B272" s="28" t="s">
        <v>11</v>
      </c>
      <c r="C272" s="28" t="s">
        <v>12</v>
      </c>
      <c r="D272" s="28" t="s">
        <v>1070</v>
      </c>
      <c r="E272" s="260" t="s">
        <v>14</v>
      </c>
    </row>
    <row r="273" spans="1:5" x14ac:dyDescent="0.35">
      <c r="A273" s="10" t="s">
        <v>1326</v>
      </c>
      <c r="B273" s="10" t="s">
        <v>1327</v>
      </c>
      <c r="C273" s="10" t="s">
        <v>1328</v>
      </c>
      <c r="D273" s="10">
        <v>19</v>
      </c>
      <c r="E273" s="269">
        <v>1064</v>
      </c>
    </row>
    <row r="274" spans="1:5" x14ac:dyDescent="0.35">
      <c r="A274" s="35" t="s">
        <v>1329</v>
      </c>
      <c r="B274" s="35" t="s">
        <v>1327</v>
      </c>
      <c r="C274" s="35" t="s">
        <v>1330</v>
      </c>
      <c r="D274" s="26">
        <v>5</v>
      </c>
      <c r="E274" s="5">
        <v>280</v>
      </c>
    </row>
    <row r="275" spans="1:5" x14ac:dyDescent="0.35">
      <c r="A275" s="34"/>
      <c r="B275" s="34"/>
      <c r="C275" s="34"/>
      <c r="D275" s="42">
        <f>SUM(D273:D274)</f>
        <v>24</v>
      </c>
      <c r="E275" s="313">
        <f>SUM(E273:E274)</f>
        <v>1344</v>
      </c>
    </row>
    <row r="277" spans="1:5" x14ac:dyDescent="0.35">
      <c r="A277" s="7" t="s">
        <v>30</v>
      </c>
      <c r="B277" s="27" t="s">
        <v>134</v>
      </c>
      <c r="C277" s="196"/>
      <c r="D277" s="196"/>
      <c r="E277" s="196"/>
    </row>
    <row r="278" spans="1:5" x14ac:dyDescent="0.35">
      <c r="A278" s="7" t="s">
        <v>32</v>
      </c>
      <c r="B278" s="27" t="s">
        <v>33</v>
      </c>
      <c r="C278" s="196"/>
      <c r="D278" s="196"/>
      <c r="E278" s="196"/>
    </row>
    <row r="279" spans="1:5" x14ac:dyDescent="0.35">
      <c r="A279" s="9" t="s">
        <v>34</v>
      </c>
      <c r="B279" s="30" t="s">
        <v>35</v>
      </c>
      <c r="C279" s="196"/>
      <c r="D279" s="196"/>
      <c r="E279" s="196"/>
    </row>
    <row r="280" spans="1:5" ht="28" x14ac:dyDescent="0.35">
      <c r="A280" s="8" t="s">
        <v>36</v>
      </c>
      <c r="B280" s="14" t="s">
        <v>1863</v>
      </c>
      <c r="C280" s="14" t="s">
        <v>1862</v>
      </c>
      <c r="D280" s="139" t="s">
        <v>1861</v>
      </c>
      <c r="E280" s="314" t="s">
        <v>350</v>
      </c>
    </row>
    <row r="282" spans="1:5" x14ac:dyDescent="0.35">
      <c r="E282" s="312" t="s">
        <v>90</v>
      </c>
    </row>
    <row r="284" spans="1:5" x14ac:dyDescent="0.35">
      <c r="A284" s="28" t="s">
        <v>92</v>
      </c>
      <c r="B284" s="28" t="s">
        <v>11</v>
      </c>
      <c r="C284" s="28" t="s">
        <v>12</v>
      </c>
      <c r="D284" s="28" t="s">
        <v>1070</v>
      </c>
      <c r="E284" s="260" t="s">
        <v>14</v>
      </c>
    </row>
    <row r="285" spans="1:5" x14ac:dyDescent="0.35">
      <c r="A285" s="35" t="s">
        <v>1197</v>
      </c>
      <c r="B285" s="35" t="s">
        <v>1331</v>
      </c>
      <c r="C285" s="315" t="s">
        <v>794</v>
      </c>
      <c r="D285" s="26">
        <v>22</v>
      </c>
      <c r="E285" s="5">
        <v>768</v>
      </c>
    </row>
    <row r="286" spans="1:5" x14ac:dyDescent="0.35">
      <c r="A286" s="34"/>
      <c r="B286" s="34"/>
      <c r="C286" s="34"/>
      <c r="D286" s="42">
        <f>SUM(D285:D285)</f>
        <v>22</v>
      </c>
      <c r="E286" s="313">
        <f>E285</f>
        <v>768</v>
      </c>
    </row>
    <row r="288" spans="1:5" x14ac:dyDescent="0.35">
      <c r="A288" s="7" t="s">
        <v>30</v>
      </c>
      <c r="B288" s="27" t="s">
        <v>134</v>
      </c>
      <c r="C288" s="196"/>
      <c r="D288" s="196"/>
      <c r="E288" s="196"/>
    </row>
    <row r="289" spans="1:5" x14ac:dyDescent="0.35">
      <c r="A289" s="7" t="s">
        <v>32</v>
      </c>
      <c r="B289" s="27" t="s">
        <v>33</v>
      </c>
      <c r="C289" s="196"/>
      <c r="D289" s="196"/>
      <c r="E289" s="196"/>
    </row>
    <row r="290" spans="1:5" x14ac:dyDescent="0.35">
      <c r="A290" s="9" t="s">
        <v>34</v>
      </c>
      <c r="B290" s="30" t="s">
        <v>35</v>
      </c>
      <c r="C290" s="196"/>
      <c r="D290" s="196"/>
      <c r="E290" s="196"/>
    </row>
    <row r="291" spans="1:5" ht="28" x14ac:dyDescent="0.35">
      <c r="A291" s="8" t="s">
        <v>36</v>
      </c>
      <c r="B291" s="14" t="s">
        <v>1863</v>
      </c>
      <c r="C291" s="14" t="s">
        <v>1862</v>
      </c>
      <c r="D291" s="139" t="s">
        <v>1861</v>
      </c>
      <c r="E291" s="314" t="s">
        <v>350</v>
      </c>
    </row>
    <row r="293" spans="1:5" x14ac:dyDescent="0.35">
      <c r="E293" s="312" t="s">
        <v>90</v>
      </c>
    </row>
    <row r="295" spans="1:5" x14ac:dyDescent="0.35">
      <c r="A295" s="28" t="s">
        <v>92</v>
      </c>
      <c r="B295" s="28" t="s">
        <v>11</v>
      </c>
      <c r="C295" s="28" t="s">
        <v>12</v>
      </c>
      <c r="D295" s="28" t="s">
        <v>1070</v>
      </c>
      <c r="E295" s="260" t="s">
        <v>14</v>
      </c>
    </row>
    <row r="296" spans="1:5" x14ac:dyDescent="0.35">
      <c r="A296" s="10" t="s">
        <v>1332</v>
      </c>
      <c r="B296" s="10" t="s">
        <v>1324</v>
      </c>
      <c r="C296" s="10" t="s">
        <v>1333</v>
      </c>
      <c r="D296" s="10">
        <v>6</v>
      </c>
      <c r="E296" s="269">
        <v>199</v>
      </c>
    </row>
    <row r="297" spans="1:5" x14ac:dyDescent="0.35">
      <c r="A297" s="35" t="s">
        <v>1334</v>
      </c>
      <c r="B297" s="10" t="s">
        <v>1324</v>
      </c>
      <c r="C297" s="315" t="s">
        <v>1335</v>
      </c>
      <c r="D297" s="26">
        <v>3</v>
      </c>
      <c r="E297" s="5">
        <v>100</v>
      </c>
    </row>
    <row r="298" spans="1:5" x14ac:dyDescent="0.35">
      <c r="A298" s="34"/>
      <c r="B298" s="34"/>
      <c r="C298" s="34"/>
      <c r="D298" s="42">
        <f>SUM(D296:D297)</f>
        <v>9</v>
      </c>
      <c r="E298" s="313">
        <f>SUM(E296:E297)</f>
        <v>299</v>
      </c>
    </row>
    <row r="300" spans="1:5" x14ac:dyDescent="0.35">
      <c r="A300" s="7" t="s">
        <v>30</v>
      </c>
      <c r="B300" s="27" t="s">
        <v>134</v>
      </c>
      <c r="C300" s="196"/>
      <c r="D300" s="196"/>
      <c r="E300" s="196"/>
    </row>
    <row r="301" spans="1:5" x14ac:dyDescent="0.35">
      <c r="A301" s="7" t="s">
        <v>32</v>
      </c>
      <c r="B301" s="27" t="s">
        <v>33</v>
      </c>
      <c r="C301" s="196"/>
      <c r="D301" s="196"/>
      <c r="E301" s="196"/>
    </row>
    <row r="302" spans="1:5" x14ac:dyDescent="0.35">
      <c r="A302" s="9" t="s">
        <v>34</v>
      </c>
      <c r="B302" s="30" t="s">
        <v>35</v>
      </c>
      <c r="C302" s="196"/>
      <c r="D302" s="196"/>
      <c r="E302" s="196"/>
    </row>
    <row r="303" spans="1:5" ht="28" x14ac:dyDescent="0.35">
      <c r="A303" s="8" t="s">
        <v>36</v>
      </c>
      <c r="B303" s="14" t="s">
        <v>1863</v>
      </c>
      <c r="C303" s="14" t="s">
        <v>1862</v>
      </c>
      <c r="D303" s="139" t="s">
        <v>1861</v>
      </c>
      <c r="E303" s="314" t="s">
        <v>350</v>
      </c>
    </row>
    <row r="305" spans="1:5" x14ac:dyDescent="0.35">
      <c r="E305" s="312" t="s">
        <v>90</v>
      </c>
    </row>
    <row r="307" spans="1:5" x14ac:dyDescent="0.35">
      <c r="A307" s="28" t="s">
        <v>92</v>
      </c>
      <c r="B307" s="28" t="s">
        <v>11</v>
      </c>
      <c r="C307" s="28" t="s">
        <v>12</v>
      </c>
      <c r="D307" s="28" t="s">
        <v>1070</v>
      </c>
      <c r="E307" s="260" t="s">
        <v>14</v>
      </c>
    </row>
    <row r="308" spans="1:5" x14ac:dyDescent="0.35">
      <c r="A308" s="10" t="s">
        <v>1199</v>
      </c>
      <c r="B308" s="10" t="s">
        <v>1336</v>
      </c>
      <c r="C308" s="10" t="s">
        <v>1337</v>
      </c>
      <c r="D308" s="10">
        <v>7</v>
      </c>
      <c r="E308" s="269">
        <v>658</v>
      </c>
    </row>
    <row r="309" spans="1:5" x14ac:dyDescent="0.35">
      <c r="A309" s="34"/>
      <c r="B309" s="34"/>
      <c r="C309" s="34"/>
      <c r="D309" s="42">
        <f>SUM(D308:D308)</f>
        <v>7</v>
      </c>
      <c r="E309" s="313">
        <f>E308</f>
        <v>658</v>
      </c>
    </row>
    <row r="311" spans="1:5" x14ac:dyDescent="0.35">
      <c r="A311" s="7" t="s">
        <v>30</v>
      </c>
      <c r="B311" s="27" t="s">
        <v>134</v>
      </c>
      <c r="C311" s="196"/>
      <c r="D311" s="196"/>
      <c r="E311" s="196"/>
    </row>
    <row r="312" spans="1:5" x14ac:dyDescent="0.35">
      <c r="A312" s="7" t="s">
        <v>32</v>
      </c>
      <c r="B312" s="27" t="s">
        <v>33</v>
      </c>
      <c r="C312" s="196"/>
      <c r="D312" s="196"/>
      <c r="E312" s="196"/>
    </row>
    <row r="313" spans="1:5" x14ac:dyDescent="0.35">
      <c r="A313" s="9" t="s">
        <v>34</v>
      </c>
      <c r="B313" s="30" t="s">
        <v>35</v>
      </c>
      <c r="C313" s="196"/>
      <c r="D313" s="196"/>
      <c r="E313" s="196"/>
    </row>
    <row r="314" spans="1:5" ht="28" x14ac:dyDescent="0.35">
      <c r="A314" s="8" t="s">
        <v>36</v>
      </c>
      <c r="B314" s="14" t="s">
        <v>1863</v>
      </c>
      <c r="C314" s="14" t="s">
        <v>1862</v>
      </c>
      <c r="D314" s="139" t="s">
        <v>1861</v>
      </c>
      <c r="E314" s="314" t="s">
        <v>350</v>
      </c>
    </row>
    <row r="316" spans="1:5" x14ac:dyDescent="0.35">
      <c r="E316" s="312" t="s">
        <v>90</v>
      </c>
    </row>
    <row r="318" spans="1:5" x14ac:dyDescent="0.35">
      <c r="A318" s="15" t="s">
        <v>92</v>
      </c>
      <c r="B318" s="28" t="s">
        <v>11</v>
      </c>
      <c r="C318" s="28" t="s">
        <v>12</v>
      </c>
      <c r="D318" s="28" t="s">
        <v>1070</v>
      </c>
      <c r="E318" s="260" t="s">
        <v>14</v>
      </c>
    </row>
    <row r="319" spans="1:5" x14ac:dyDescent="0.35">
      <c r="A319" s="26" t="s">
        <v>1200</v>
      </c>
      <c r="B319" s="273" t="s">
        <v>1338</v>
      </c>
      <c r="C319" s="10" t="s">
        <v>1339</v>
      </c>
      <c r="D319" s="10">
        <v>14</v>
      </c>
      <c r="E319" s="269">
        <v>603</v>
      </c>
    </row>
    <row r="320" spans="1:5" x14ac:dyDescent="0.35">
      <c r="A320" s="26" t="s">
        <v>1200</v>
      </c>
      <c r="B320" s="273" t="s">
        <v>1338</v>
      </c>
      <c r="C320" s="10" t="s">
        <v>1340</v>
      </c>
      <c r="D320" s="10">
        <v>10</v>
      </c>
      <c r="E320" s="269">
        <v>576</v>
      </c>
    </row>
    <row r="321" spans="1:5" x14ac:dyDescent="0.35">
      <c r="A321" s="26" t="s">
        <v>1200</v>
      </c>
      <c r="B321" s="273" t="s">
        <v>1338</v>
      </c>
      <c r="C321" s="10" t="s">
        <v>1341</v>
      </c>
      <c r="D321" s="10">
        <v>23</v>
      </c>
      <c r="E321" s="269">
        <v>787</v>
      </c>
    </row>
    <row r="322" spans="1:5" x14ac:dyDescent="0.35">
      <c r="A322" s="26" t="s">
        <v>1200</v>
      </c>
      <c r="B322" s="273" t="s">
        <v>1338</v>
      </c>
      <c r="C322" s="10" t="s">
        <v>1159</v>
      </c>
      <c r="D322" s="10">
        <v>12</v>
      </c>
      <c r="E322" s="269">
        <v>559</v>
      </c>
    </row>
    <row r="323" spans="1:5" x14ac:dyDescent="0.35">
      <c r="A323" s="274"/>
      <c r="B323" s="34"/>
      <c r="C323" s="34"/>
      <c r="D323" s="42">
        <f>SUM(D319:D322)</f>
        <v>59</v>
      </c>
      <c r="E323" s="313">
        <f>SUM(E319:E322)</f>
        <v>2525</v>
      </c>
    </row>
    <row r="325" spans="1:5" x14ac:dyDescent="0.35">
      <c r="A325" s="7" t="s">
        <v>30</v>
      </c>
      <c r="B325" s="27" t="s">
        <v>134</v>
      </c>
      <c r="C325" s="196"/>
      <c r="D325" s="196"/>
      <c r="E325" s="196"/>
    </row>
    <row r="326" spans="1:5" x14ac:dyDescent="0.35">
      <c r="A326" s="7" t="s">
        <v>32</v>
      </c>
      <c r="B326" s="27" t="s">
        <v>33</v>
      </c>
      <c r="C326" s="196"/>
      <c r="D326" s="196"/>
      <c r="E326" s="196"/>
    </row>
    <row r="327" spans="1:5" x14ac:dyDescent="0.35">
      <c r="A327" s="9" t="s">
        <v>34</v>
      </c>
      <c r="B327" s="30" t="s">
        <v>35</v>
      </c>
      <c r="C327" s="196"/>
      <c r="D327" s="196"/>
      <c r="E327" s="196"/>
    </row>
    <row r="328" spans="1:5" ht="28" x14ac:dyDescent="0.35">
      <c r="A328" s="8" t="s">
        <v>36</v>
      </c>
      <c r="B328" s="14" t="s">
        <v>1863</v>
      </c>
      <c r="C328" s="14" t="s">
        <v>1862</v>
      </c>
      <c r="D328" s="139" t="s">
        <v>1861</v>
      </c>
      <c r="E328" s="314" t="s">
        <v>350</v>
      </c>
    </row>
    <row r="330" spans="1:5" x14ac:dyDescent="0.35">
      <c r="E330" s="312" t="s">
        <v>90</v>
      </c>
    </row>
    <row r="332" spans="1:5" x14ac:dyDescent="0.35">
      <c r="A332" s="15" t="s">
        <v>92</v>
      </c>
      <c r="B332" s="28" t="s">
        <v>11</v>
      </c>
      <c r="C332" s="28" t="s">
        <v>12</v>
      </c>
      <c r="D332" s="28" t="s">
        <v>1070</v>
      </c>
      <c r="E332" s="260" t="s">
        <v>14</v>
      </c>
    </row>
    <row r="333" spans="1:5" x14ac:dyDescent="0.35">
      <c r="A333" s="26" t="s">
        <v>1201</v>
      </c>
      <c r="B333" s="273" t="s">
        <v>1342</v>
      </c>
      <c r="C333" s="10" t="s">
        <v>61</v>
      </c>
      <c r="D333" s="10">
        <v>2</v>
      </c>
      <c r="E333" s="269">
        <v>152</v>
      </c>
    </row>
    <row r="334" spans="1:5" x14ac:dyDescent="0.35">
      <c r="A334" s="274"/>
      <c r="B334" s="34"/>
      <c r="C334" s="34"/>
      <c r="D334" s="42">
        <f>SUM(D333:D333)</f>
        <v>2</v>
      </c>
      <c r="E334" s="313">
        <f>E333</f>
        <v>152</v>
      </c>
    </row>
    <row r="336" spans="1:5" x14ac:dyDescent="0.35">
      <c r="A336" s="7" t="s">
        <v>30</v>
      </c>
      <c r="B336" s="27" t="s">
        <v>134</v>
      </c>
      <c r="C336" s="196"/>
      <c r="D336" s="196"/>
      <c r="E336" s="196"/>
    </row>
    <row r="337" spans="1:5" x14ac:dyDescent="0.35">
      <c r="A337" s="7" t="s">
        <v>32</v>
      </c>
      <c r="B337" s="27" t="s">
        <v>33</v>
      </c>
      <c r="C337" s="196"/>
      <c r="D337" s="196"/>
      <c r="E337" s="196"/>
    </row>
    <row r="338" spans="1:5" x14ac:dyDescent="0.35">
      <c r="A338" s="9" t="s">
        <v>34</v>
      </c>
      <c r="B338" s="30" t="s">
        <v>35</v>
      </c>
      <c r="C338" s="196"/>
      <c r="D338" s="196"/>
      <c r="E338" s="196"/>
    </row>
    <row r="339" spans="1:5" ht="28" x14ac:dyDescent="0.35">
      <c r="A339" s="8" t="s">
        <v>36</v>
      </c>
      <c r="B339" s="14" t="s">
        <v>1863</v>
      </c>
      <c r="C339" s="14" t="s">
        <v>1862</v>
      </c>
      <c r="D339" s="139" t="s">
        <v>1861</v>
      </c>
      <c r="E339" s="314" t="s">
        <v>350</v>
      </c>
    </row>
    <row r="341" spans="1:5" x14ac:dyDescent="0.35">
      <c r="E341" s="312" t="s">
        <v>90</v>
      </c>
    </row>
    <row r="343" spans="1:5" x14ac:dyDescent="0.35">
      <c r="A343" s="15" t="s">
        <v>92</v>
      </c>
      <c r="B343" s="28" t="s">
        <v>11</v>
      </c>
      <c r="C343" s="28" t="s">
        <v>12</v>
      </c>
      <c r="D343" s="28" t="s">
        <v>1070</v>
      </c>
      <c r="E343" s="260" t="s">
        <v>14</v>
      </c>
    </row>
    <row r="344" spans="1:5" x14ac:dyDescent="0.35">
      <c r="A344" s="26" t="s">
        <v>1343</v>
      </c>
      <c r="B344" s="273" t="s">
        <v>1342</v>
      </c>
      <c r="C344" s="10" t="s">
        <v>1344</v>
      </c>
      <c r="D344" s="10">
        <v>19</v>
      </c>
      <c r="E344" s="269">
        <v>480</v>
      </c>
    </row>
    <row r="345" spans="1:5" x14ac:dyDescent="0.35">
      <c r="A345" s="26" t="s">
        <v>1343</v>
      </c>
      <c r="B345" s="273" t="s">
        <v>1342</v>
      </c>
      <c r="C345" s="10" t="s">
        <v>846</v>
      </c>
      <c r="D345" s="10">
        <v>12</v>
      </c>
      <c r="E345" s="269">
        <v>757</v>
      </c>
    </row>
    <row r="346" spans="1:5" x14ac:dyDescent="0.35">
      <c r="A346" s="274"/>
      <c r="B346" s="34"/>
      <c r="C346" s="34"/>
      <c r="D346" s="42">
        <f>SUM(D344:D345)</f>
        <v>31</v>
      </c>
      <c r="E346" s="313">
        <f>SUM(E344:E345)</f>
        <v>1237</v>
      </c>
    </row>
    <row r="348" spans="1:5" x14ac:dyDescent="0.35">
      <c r="A348" s="7" t="s">
        <v>30</v>
      </c>
      <c r="B348" s="27" t="s">
        <v>134</v>
      </c>
      <c r="C348" s="196"/>
      <c r="D348" s="196"/>
      <c r="E348" s="196"/>
    </row>
    <row r="349" spans="1:5" x14ac:dyDescent="0.35">
      <c r="A349" s="7" t="s">
        <v>32</v>
      </c>
      <c r="B349" s="27" t="s">
        <v>33</v>
      </c>
      <c r="C349" s="196"/>
      <c r="D349" s="196"/>
      <c r="E349" s="196"/>
    </row>
    <row r="350" spans="1:5" x14ac:dyDescent="0.35">
      <c r="A350" s="9" t="s">
        <v>34</v>
      </c>
      <c r="B350" s="30" t="s">
        <v>35</v>
      </c>
      <c r="C350" s="196"/>
      <c r="D350" s="196"/>
      <c r="E350" s="196"/>
    </row>
    <row r="351" spans="1:5" ht="28" x14ac:dyDescent="0.35">
      <c r="A351" s="8" t="s">
        <v>36</v>
      </c>
      <c r="B351" s="14" t="s">
        <v>1863</v>
      </c>
      <c r="C351" s="14" t="s">
        <v>1862</v>
      </c>
      <c r="D351" s="139" t="s">
        <v>1861</v>
      </c>
      <c r="E351" s="314" t="s">
        <v>350</v>
      </c>
    </row>
    <row r="353" spans="1:5" x14ac:dyDescent="0.35">
      <c r="E353" s="312" t="s">
        <v>90</v>
      </c>
    </row>
    <row r="355" spans="1:5" x14ac:dyDescent="0.35">
      <c r="A355" s="15" t="s">
        <v>92</v>
      </c>
      <c r="B355" s="28" t="s">
        <v>11</v>
      </c>
      <c r="C355" s="28" t="s">
        <v>12</v>
      </c>
      <c r="D355" s="28" t="s">
        <v>1070</v>
      </c>
      <c r="E355" s="260" t="s">
        <v>14</v>
      </c>
    </row>
    <row r="356" spans="1:5" x14ac:dyDescent="0.35">
      <c r="A356" s="26" t="s">
        <v>1203</v>
      </c>
      <c r="B356" s="273" t="s">
        <v>1342</v>
      </c>
      <c r="C356" s="10" t="s">
        <v>840</v>
      </c>
      <c r="D356" s="10">
        <v>16</v>
      </c>
      <c r="E356" s="269">
        <v>404</v>
      </c>
    </row>
    <row r="357" spans="1:5" x14ac:dyDescent="0.35">
      <c r="A357" s="274"/>
      <c r="B357" s="34"/>
      <c r="C357" s="34"/>
      <c r="D357" s="42">
        <f>SUM(D356:D356)</f>
        <v>16</v>
      </c>
      <c r="E357" s="313">
        <f>E356</f>
        <v>404</v>
      </c>
    </row>
    <row r="359" spans="1:5" x14ac:dyDescent="0.35">
      <c r="A359" s="7" t="s">
        <v>30</v>
      </c>
      <c r="B359" s="27" t="s">
        <v>134</v>
      </c>
      <c r="C359" s="196"/>
      <c r="D359" s="196"/>
      <c r="E359" s="196"/>
    </row>
    <row r="360" spans="1:5" x14ac:dyDescent="0.35">
      <c r="A360" s="7" t="s">
        <v>32</v>
      </c>
      <c r="B360" s="27" t="s">
        <v>33</v>
      </c>
      <c r="C360" s="196"/>
      <c r="D360" s="196"/>
      <c r="E360" s="196"/>
    </row>
    <row r="361" spans="1:5" x14ac:dyDescent="0.35">
      <c r="A361" s="9" t="s">
        <v>34</v>
      </c>
      <c r="B361" s="30" t="s">
        <v>35</v>
      </c>
      <c r="C361" s="196"/>
      <c r="D361" s="196"/>
      <c r="E361" s="196"/>
    </row>
    <row r="362" spans="1:5" ht="28" x14ac:dyDescent="0.35">
      <c r="A362" s="8" t="s">
        <v>36</v>
      </c>
      <c r="B362" s="14" t="s">
        <v>1863</v>
      </c>
      <c r="C362" s="14" t="s">
        <v>1862</v>
      </c>
      <c r="D362" s="139" t="s">
        <v>1861</v>
      </c>
      <c r="E362" s="314" t="s">
        <v>350</v>
      </c>
    </row>
    <row r="364" spans="1:5" x14ac:dyDescent="0.35">
      <c r="E364" s="312" t="s">
        <v>90</v>
      </c>
    </row>
    <row r="366" spans="1:5" x14ac:dyDescent="0.35">
      <c r="A366" s="15" t="s">
        <v>92</v>
      </c>
      <c r="B366" s="28" t="s">
        <v>11</v>
      </c>
      <c r="C366" s="28" t="s">
        <v>12</v>
      </c>
      <c r="D366" s="28" t="s">
        <v>1070</v>
      </c>
      <c r="E366" s="28" t="s">
        <v>14</v>
      </c>
    </row>
    <row r="367" spans="1:5" x14ac:dyDescent="0.35">
      <c r="A367" s="26" t="s">
        <v>1204</v>
      </c>
      <c r="B367" s="316" t="s">
        <v>1345</v>
      </c>
      <c r="C367" s="315" t="s">
        <v>1346</v>
      </c>
      <c r="D367" s="26">
        <v>6</v>
      </c>
      <c r="E367" s="26">
        <v>132</v>
      </c>
    </row>
    <row r="368" spans="1:5" x14ac:dyDescent="0.35">
      <c r="A368" s="196"/>
      <c r="B368" s="196"/>
      <c r="C368" s="196"/>
      <c r="D368" s="196"/>
      <c r="E368" s="196"/>
    </row>
    <row r="369" spans="1:5" x14ac:dyDescent="0.35">
      <c r="A369" s="7" t="s">
        <v>30</v>
      </c>
      <c r="B369" s="27" t="s">
        <v>104</v>
      </c>
      <c r="C369" s="196"/>
      <c r="D369" s="196"/>
      <c r="E369" s="196"/>
    </row>
    <row r="370" spans="1:5" x14ac:dyDescent="0.35">
      <c r="A370" s="7" t="s">
        <v>32</v>
      </c>
      <c r="B370" s="27" t="s">
        <v>33</v>
      </c>
      <c r="C370" s="196"/>
      <c r="D370" s="196"/>
      <c r="E370" s="196"/>
    </row>
    <row r="371" spans="1:5" x14ac:dyDescent="0.35">
      <c r="A371" s="9" t="s">
        <v>34</v>
      </c>
      <c r="B371" s="30" t="s">
        <v>35</v>
      </c>
      <c r="C371" s="196"/>
      <c r="D371" s="196"/>
      <c r="E371" s="196"/>
    </row>
    <row r="372" spans="1:5" ht="28" x14ac:dyDescent="0.35">
      <c r="A372" s="8" t="s">
        <v>36</v>
      </c>
      <c r="B372" s="14" t="s">
        <v>105</v>
      </c>
      <c r="C372" s="14" t="s">
        <v>106</v>
      </c>
      <c r="D372" s="14" t="s">
        <v>1414</v>
      </c>
      <c r="E372" s="22" t="s">
        <v>350</v>
      </c>
    </row>
    <row r="374" spans="1:5" x14ac:dyDescent="0.35">
      <c r="E374" s="312" t="s">
        <v>90</v>
      </c>
    </row>
    <row r="376" spans="1:5" x14ac:dyDescent="0.35">
      <c r="A376" s="15" t="s">
        <v>92</v>
      </c>
      <c r="B376" s="28" t="s">
        <v>11</v>
      </c>
      <c r="C376" s="28" t="s">
        <v>12</v>
      </c>
      <c r="D376" s="28" t="s">
        <v>1070</v>
      </c>
      <c r="E376" s="28" t="s">
        <v>14</v>
      </c>
    </row>
    <row r="377" spans="1:5" x14ac:dyDescent="0.35">
      <c r="A377" s="26" t="s">
        <v>1205</v>
      </c>
      <c r="B377" s="316" t="s">
        <v>1347</v>
      </c>
      <c r="C377" s="317" t="s">
        <v>1348</v>
      </c>
      <c r="D377" s="10">
        <v>3</v>
      </c>
      <c r="E377" s="10"/>
    </row>
    <row r="378" spans="1:5" ht="15" thickBot="1" x14ac:dyDescent="0.4">
      <c r="A378" s="26" t="s">
        <v>1205</v>
      </c>
      <c r="B378" s="316" t="s">
        <v>1349</v>
      </c>
      <c r="C378" s="315" t="s">
        <v>1350</v>
      </c>
      <c r="D378" s="318">
        <v>6</v>
      </c>
      <c r="E378" s="318"/>
    </row>
    <row r="379" spans="1:5" ht="15" thickBot="1" x14ac:dyDescent="0.4">
      <c r="A379" s="319"/>
      <c r="B379" s="320"/>
      <c r="C379" s="321"/>
      <c r="D379" s="322">
        <f>SUM(D377:D378)</f>
        <v>9</v>
      </c>
      <c r="E379" s="323">
        <v>123</v>
      </c>
    </row>
    <row r="380" spans="1:5" x14ac:dyDescent="0.35">
      <c r="A380" s="196"/>
      <c r="B380" s="196"/>
      <c r="C380" s="196"/>
      <c r="D380" s="196"/>
      <c r="E380" s="196"/>
    </row>
    <row r="381" spans="1:5" x14ac:dyDescent="0.35">
      <c r="A381" s="7" t="s">
        <v>30</v>
      </c>
      <c r="B381" s="27" t="s">
        <v>104</v>
      </c>
      <c r="C381" s="196"/>
      <c r="D381" s="196"/>
      <c r="E381" s="196"/>
    </row>
    <row r="382" spans="1:5" x14ac:dyDescent="0.35">
      <c r="A382" s="7" t="s">
        <v>32</v>
      </c>
      <c r="B382" s="27" t="s">
        <v>33</v>
      </c>
      <c r="C382" s="196"/>
      <c r="D382" s="196"/>
      <c r="E382" s="196"/>
    </row>
    <row r="383" spans="1:5" x14ac:dyDescent="0.35">
      <c r="A383" s="9" t="s">
        <v>34</v>
      </c>
      <c r="B383" s="30" t="s">
        <v>35</v>
      </c>
      <c r="C383" s="196"/>
      <c r="D383" s="196"/>
      <c r="E383" s="196"/>
    </row>
    <row r="384" spans="1:5" ht="28" x14ac:dyDescent="0.35">
      <c r="A384" s="8" t="s">
        <v>36</v>
      </c>
      <c r="B384" s="14" t="s">
        <v>105</v>
      </c>
      <c r="C384" s="14" t="s">
        <v>106</v>
      </c>
      <c r="D384" s="14" t="s">
        <v>1414</v>
      </c>
      <c r="E384" s="22" t="s">
        <v>350</v>
      </c>
    </row>
    <row r="386" spans="1:5" x14ac:dyDescent="0.35">
      <c r="E386" s="312" t="s">
        <v>90</v>
      </c>
    </row>
    <row r="388" spans="1:5" x14ac:dyDescent="0.35">
      <c r="A388" s="15" t="s">
        <v>92</v>
      </c>
      <c r="B388" s="28" t="s">
        <v>11</v>
      </c>
      <c r="C388" s="28" t="s">
        <v>12</v>
      </c>
      <c r="D388" s="28" t="s">
        <v>1070</v>
      </c>
      <c r="E388" s="28" t="s">
        <v>14</v>
      </c>
    </row>
    <row r="389" spans="1:5" ht="15" thickBot="1" x14ac:dyDescent="0.4">
      <c r="A389" s="26" t="s">
        <v>1206</v>
      </c>
      <c r="B389" s="316" t="s">
        <v>1351</v>
      </c>
      <c r="C389" s="10">
        <v>8</v>
      </c>
      <c r="D389" s="10">
        <v>2</v>
      </c>
      <c r="E389" s="10">
        <v>136</v>
      </c>
    </row>
    <row r="390" spans="1:5" ht="15" thickBot="1" x14ac:dyDescent="0.4">
      <c r="A390" s="319"/>
      <c r="B390" s="320"/>
      <c r="C390" s="321"/>
      <c r="D390" s="322">
        <f>D389</f>
        <v>2</v>
      </c>
      <c r="E390" s="323">
        <f>E389</f>
        <v>136</v>
      </c>
    </row>
    <row r="391" spans="1:5" x14ac:dyDescent="0.35">
      <c r="A391" s="196"/>
      <c r="B391" s="196"/>
      <c r="C391" s="196"/>
      <c r="D391" s="196"/>
      <c r="E391" s="196"/>
    </row>
    <row r="392" spans="1:5" x14ac:dyDescent="0.35">
      <c r="A392" s="7" t="s">
        <v>30</v>
      </c>
      <c r="B392" s="27" t="s">
        <v>104</v>
      </c>
      <c r="C392" s="196"/>
      <c r="D392" s="196"/>
      <c r="E392" s="196"/>
    </row>
    <row r="393" spans="1:5" x14ac:dyDescent="0.35">
      <c r="A393" s="7" t="s">
        <v>32</v>
      </c>
      <c r="B393" s="27" t="s">
        <v>33</v>
      </c>
      <c r="C393" s="196"/>
      <c r="D393" s="196"/>
      <c r="E393" s="196"/>
    </row>
    <row r="394" spans="1:5" x14ac:dyDescent="0.35">
      <c r="A394" s="9" t="s">
        <v>34</v>
      </c>
      <c r="B394" s="30" t="s">
        <v>35</v>
      </c>
      <c r="C394" s="196"/>
      <c r="D394" s="196"/>
      <c r="E394" s="196"/>
    </row>
    <row r="395" spans="1:5" ht="28" x14ac:dyDescent="0.35">
      <c r="A395" s="8" t="s">
        <v>36</v>
      </c>
      <c r="B395" s="14" t="s">
        <v>105</v>
      </c>
      <c r="C395" s="14" t="s">
        <v>106</v>
      </c>
      <c r="D395" s="14" t="s">
        <v>1414</v>
      </c>
      <c r="E395" s="22" t="s">
        <v>350</v>
      </c>
    </row>
    <row r="397" spans="1:5" x14ac:dyDescent="0.35">
      <c r="E397" s="312" t="s">
        <v>90</v>
      </c>
    </row>
    <row r="399" spans="1:5" x14ac:dyDescent="0.35">
      <c r="A399" s="15" t="s">
        <v>92</v>
      </c>
      <c r="B399" s="28" t="s">
        <v>11</v>
      </c>
      <c r="C399" s="28" t="s">
        <v>12</v>
      </c>
      <c r="D399" s="28" t="s">
        <v>1070</v>
      </c>
      <c r="E399" s="28" t="s">
        <v>14</v>
      </c>
    </row>
    <row r="400" spans="1:5" x14ac:dyDescent="0.35">
      <c r="A400" s="26" t="s">
        <v>1352</v>
      </c>
      <c r="B400" s="324" t="s">
        <v>1347</v>
      </c>
      <c r="C400" s="14" t="s">
        <v>1353</v>
      </c>
      <c r="D400" s="10">
        <v>8</v>
      </c>
      <c r="E400" s="10"/>
    </row>
    <row r="401" spans="1:5" x14ac:dyDescent="0.35">
      <c r="A401" s="26" t="s">
        <v>1352</v>
      </c>
      <c r="B401" s="324" t="s">
        <v>1347</v>
      </c>
      <c r="C401" s="14" t="s">
        <v>353</v>
      </c>
      <c r="D401" s="10">
        <v>8</v>
      </c>
      <c r="E401" s="10"/>
    </row>
    <row r="402" spans="1:5" ht="15" thickBot="1" x14ac:dyDescent="0.4">
      <c r="A402" s="26" t="s">
        <v>1354</v>
      </c>
      <c r="B402" s="324" t="s">
        <v>1347</v>
      </c>
      <c r="C402" s="14" t="s">
        <v>354</v>
      </c>
      <c r="D402" s="10">
        <v>2</v>
      </c>
      <c r="E402" s="10"/>
    </row>
    <row r="403" spans="1:5" ht="15" thickBot="1" x14ac:dyDescent="0.4">
      <c r="A403" s="319"/>
      <c r="B403" s="320"/>
      <c r="C403" s="321"/>
      <c r="D403" s="322">
        <f>SUM(D400:D402)</f>
        <v>18</v>
      </c>
      <c r="E403" s="323">
        <v>145</v>
      </c>
    </row>
    <row r="404" spans="1:5" x14ac:dyDescent="0.35">
      <c r="A404" s="196"/>
      <c r="B404" s="196"/>
      <c r="C404" s="196"/>
      <c r="D404" s="196"/>
      <c r="E404" s="196"/>
    </row>
    <row r="405" spans="1:5" x14ac:dyDescent="0.35">
      <c r="A405" s="7" t="s">
        <v>30</v>
      </c>
      <c r="B405" s="27" t="s">
        <v>104</v>
      </c>
      <c r="C405" s="196"/>
      <c r="D405" s="196"/>
      <c r="E405" s="196"/>
    </row>
    <row r="406" spans="1:5" x14ac:dyDescent="0.35">
      <c r="A406" s="7" t="s">
        <v>32</v>
      </c>
      <c r="B406" s="27" t="s">
        <v>33</v>
      </c>
      <c r="C406" s="196"/>
      <c r="D406" s="196"/>
      <c r="E406" s="196"/>
    </row>
    <row r="407" spans="1:5" x14ac:dyDescent="0.35">
      <c r="A407" s="9" t="s">
        <v>34</v>
      </c>
      <c r="B407" s="30" t="s">
        <v>35</v>
      </c>
      <c r="C407" s="196"/>
      <c r="D407" s="196"/>
      <c r="E407" s="196"/>
    </row>
    <row r="408" spans="1:5" ht="28" x14ac:dyDescent="0.35">
      <c r="A408" s="8" t="s">
        <v>36</v>
      </c>
      <c r="B408" s="14" t="s">
        <v>105</v>
      </c>
      <c r="C408" s="14" t="s">
        <v>106</v>
      </c>
      <c r="D408" s="14" t="s">
        <v>1414</v>
      </c>
      <c r="E408" s="22" t="s">
        <v>350</v>
      </c>
    </row>
    <row r="410" spans="1:5" x14ac:dyDescent="0.35">
      <c r="E410" s="312" t="s">
        <v>90</v>
      </c>
    </row>
    <row r="412" spans="1:5" x14ac:dyDescent="0.35">
      <c r="A412" s="325" t="s">
        <v>92</v>
      </c>
      <c r="B412" s="326" t="s">
        <v>11</v>
      </c>
      <c r="C412" s="326" t="s">
        <v>12</v>
      </c>
      <c r="D412" s="326" t="s">
        <v>1070</v>
      </c>
      <c r="E412" s="326" t="s">
        <v>14</v>
      </c>
    </row>
    <row r="413" spans="1:5" ht="15" thickBot="1" x14ac:dyDescent="0.4">
      <c r="A413" s="26" t="s">
        <v>1208</v>
      </c>
      <c r="B413" s="324" t="s">
        <v>1355</v>
      </c>
      <c r="C413" s="14" t="s">
        <v>1356</v>
      </c>
      <c r="D413" s="10">
        <v>8</v>
      </c>
      <c r="E413" s="10">
        <v>206</v>
      </c>
    </row>
    <row r="414" spans="1:5" ht="15" thickBot="1" x14ac:dyDescent="0.4">
      <c r="A414" s="319"/>
      <c r="B414" s="320"/>
      <c r="C414" s="321"/>
      <c r="D414" s="327">
        <f>D413</f>
        <v>8</v>
      </c>
      <c r="E414" s="328">
        <f>E413</f>
        <v>206</v>
      </c>
    </row>
    <row r="415" spans="1:5" x14ac:dyDescent="0.35">
      <c r="A415" s="196"/>
      <c r="B415" s="196"/>
      <c r="C415" s="196"/>
      <c r="D415" s="196"/>
      <c r="E415" s="196"/>
    </row>
    <row r="416" spans="1:5" x14ac:dyDescent="0.35">
      <c r="A416" s="329" t="s">
        <v>30</v>
      </c>
      <c r="B416" s="26" t="s">
        <v>1357</v>
      </c>
      <c r="C416" s="196"/>
      <c r="D416" s="196"/>
      <c r="E416" s="196"/>
    </row>
    <row r="417" spans="1:5" x14ac:dyDescent="0.35">
      <c r="A417" s="329" t="s">
        <v>32</v>
      </c>
      <c r="B417" s="26" t="s">
        <v>1358</v>
      </c>
      <c r="C417" s="196"/>
      <c r="D417" s="196"/>
      <c r="E417" s="196"/>
    </row>
    <row r="418" spans="1:5" x14ac:dyDescent="0.35">
      <c r="A418" s="330" t="s">
        <v>34</v>
      </c>
      <c r="B418" s="318" t="s">
        <v>35</v>
      </c>
      <c r="C418" s="196"/>
      <c r="D418" s="196"/>
      <c r="E418" s="196"/>
    </row>
    <row r="419" spans="1:5" ht="28" x14ac:dyDescent="0.35">
      <c r="A419" s="331" t="s">
        <v>36</v>
      </c>
      <c r="B419" s="22"/>
      <c r="C419" s="14" t="s">
        <v>127</v>
      </c>
      <c r="D419" s="14" t="s">
        <v>128</v>
      </c>
      <c r="E419" s="22" t="s">
        <v>350</v>
      </c>
    </row>
    <row r="421" spans="1:5" x14ac:dyDescent="0.35">
      <c r="E421" s="312" t="s">
        <v>90</v>
      </c>
    </row>
    <row r="423" spans="1:5" ht="15.5" x14ac:dyDescent="0.35">
      <c r="A423" s="28" t="s">
        <v>164</v>
      </c>
      <c r="B423" s="28" t="s">
        <v>11</v>
      </c>
      <c r="C423" s="28" t="s">
        <v>12</v>
      </c>
      <c r="D423" s="94" t="s">
        <v>165</v>
      </c>
      <c r="E423" s="28" t="s">
        <v>14</v>
      </c>
    </row>
    <row r="424" spans="1:5" x14ac:dyDescent="0.35">
      <c r="A424" s="25" t="s">
        <v>1206</v>
      </c>
      <c r="B424" s="34" t="s">
        <v>1359</v>
      </c>
      <c r="C424" s="25" t="s">
        <v>1182</v>
      </c>
      <c r="D424" s="25">
        <v>2</v>
      </c>
      <c r="E424" s="25">
        <v>522</v>
      </c>
    </row>
    <row r="425" spans="1:5" x14ac:dyDescent="0.35">
      <c r="A425" s="2"/>
      <c r="B425" s="2"/>
      <c r="C425" s="2"/>
      <c r="D425" s="2"/>
      <c r="E425" s="2"/>
    </row>
    <row r="426" spans="1:5" x14ac:dyDescent="0.35">
      <c r="A426" s="7" t="s">
        <v>30</v>
      </c>
      <c r="B426" s="27" t="s">
        <v>194</v>
      </c>
      <c r="C426" s="2"/>
      <c r="D426" s="2"/>
      <c r="E426" s="2"/>
    </row>
    <row r="427" spans="1:5" x14ac:dyDescent="0.35">
      <c r="A427" s="9" t="s">
        <v>167</v>
      </c>
      <c r="B427" s="30" t="s">
        <v>35</v>
      </c>
      <c r="C427" s="2"/>
      <c r="D427" s="2"/>
      <c r="E427" s="2"/>
    </row>
    <row r="428" spans="1:5" ht="42" x14ac:dyDescent="0.35">
      <c r="A428" s="8" t="s">
        <v>168</v>
      </c>
      <c r="B428" s="14" t="s">
        <v>195</v>
      </c>
      <c r="C428" s="14" t="s">
        <v>196</v>
      </c>
      <c r="D428" s="14" t="s">
        <v>197</v>
      </c>
      <c r="E428" s="14" t="s">
        <v>198</v>
      </c>
    </row>
    <row r="430" spans="1:5" x14ac:dyDescent="0.35">
      <c r="E430" s="312" t="s">
        <v>90</v>
      </c>
    </row>
    <row r="432" spans="1:5" ht="15.5" x14ac:dyDescent="0.35">
      <c r="A432" s="28" t="s">
        <v>164</v>
      </c>
      <c r="B432" s="28" t="s">
        <v>11</v>
      </c>
      <c r="C432" s="28" t="s">
        <v>12</v>
      </c>
      <c r="D432" s="94" t="s">
        <v>165</v>
      </c>
      <c r="E432" s="28" t="s">
        <v>14</v>
      </c>
    </row>
    <row r="433" spans="1:5" x14ac:dyDescent="0.35">
      <c r="A433" s="25" t="s">
        <v>1209</v>
      </c>
      <c r="B433" s="34" t="s">
        <v>1360</v>
      </c>
      <c r="C433" s="25" t="s">
        <v>1361</v>
      </c>
      <c r="D433" s="25">
        <v>5</v>
      </c>
      <c r="E433" s="25">
        <v>1038</v>
      </c>
    </row>
    <row r="434" spans="1:5" x14ac:dyDescent="0.35">
      <c r="A434" s="2"/>
      <c r="B434" s="2"/>
      <c r="C434" s="2"/>
      <c r="D434" s="2"/>
      <c r="E434" s="2"/>
    </row>
    <row r="435" spans="1:5" x14ac:dyDescent="0.35">
      <c r="A435" s="7" t="s">
        <v>30</v>
      </c>
      <c r="B435" s="27" t="s">
        <v>194</v>
      </c>
      <c r="C435" s="2"/>
      <c r="D435" s="2"/>
      <c r="E435" s="2"/>
    </row>
    <row r="436" spans="1:5" x14ac:dyDescent="0.35">
      <c r="A436" s="9" t="s">
        <v>167</v>
      </c>
      <c r="B436" s="30" t="s">
        <v>35</v>
      </c>
      <c r="C436" s="2"/>
      <c r="D436" s="2"/>
      <c r="E436" s="2"/>
    </row>
    <row r="437" spans="1:5" ht="42" x14ac:dyDescent="0.35">
      <c r="A437" s="8" t="s">
        <v>168</v>
      </c>
      <c r="B437" s="14" t="s">
        <v>195</v>
      </c>
      <c r="C437" s="14" t="s">
        <v>196</v>
      </c>
      <c r="D437" s="14" t="s">
        <v>197</v>
      </c>
      <c r="E437" s="14" t="s">
        <v>198</v>
      </c>
    </row>
    <row r="439" spans="1:5" x14ac:dyDescent="0.35">
      <c r="E439" s="312" t="s">
        <v>90</v>
      </c>
    </row>
    <row r="441" spans="1:5" ht="15.5" x14ac:dyDescent="0.35">
      <c r="A441" s="28" t="s">
        <v>164</v>
      </c>
      <c r="B441" s="28" t="s">
        <v>11</v>
      </c>
      <c r="C441" s="28" t="s">
        <v>12</v>
      </c>
      <c r="D441" s="94" t="s">
        <v>165</v>
      </c>
      <c r="E441" s="28" t="s">
        <v>14</v>
      </c>
    </row>
    <row r="442" spans="1:5" x14ac:dyDescent="0.35">
      <c r="A442" s="25" t="s">
        <v>1210</v>
      </c>
      <c r="B442" s="34" t="s">
        <v>1331</v>
      </c>
      <c r="C442" s="25" t="s">
        <v>1362</v>
      </c>
      <c r="D442" s="25">
        <v>1</v>
      </c>
      <c r="E442" s="25">
        <v>250</v>
      </c>
    </row>
    <row r="443" spans="1:5" x14ac:dyDescent="0.35">
      <c r="A443" s="2"/>
      <c r="B443" s="2"/>
      <c r="C443" s="2"/>
      <c r="D443" s="2"/>
      <c r="E443" s="2"/>
    </row>
    <row r="444" spans="1:5" x14ac:dyDescent="0.35">
      <c r="A444" s="7" t="s">
        <v>30</v>
      </c>
      <c r="B444" s="27" t="s">
        <v>194</v>
      </c>
      <c r="C444" s="2"/>
      <c r="D444" s="2"/>
      <c r="E444" s="2"/>
    </row>
    <row r="445" spans="1:5" x14ac:dyDescent="0.35">
      <c r="A445" s="9" t="s">
        <v>167</v>
      </c>
      <c r="B445" s="30" t="s">
        <v>35</v>
      </c>
      <c r="C445" s="2"/>
      <c r="D445" s="2"/>
      <c r="E445" s="2"/>
    </row>
    <row r="446" spans="1:5" ht="42" x14ac:dyDescent="0.35">
      <c r="A446" s="8" t="s">
        <v>168</v>
      </c>
      <c r="B446" s="14" t="s">
        <v>195</v>
      </c>
      <c r="C446" s="14" t="s">
        <v>196</v>
      </c>
      <c r="D446" s="14" t="s">
        <v>197</v>
      </c>
      <c r="E446" s="14" t="s">
        <v>198</v>
      </c>
    </row>
    <row r="448" spans="1:5" x14ac:dyDescent="0.35">
      <c r="E448" s="312" t="s">
        <v>90</v>
      </c>
    </row>
    <row r="450" spans="1:5" ht="15.5" x14ac:dyDescent="0.35">
      <c r="A450" s="28" t="s">
        <v>164</v>
      </c>
      <c r="B450" s="28" t="s">
        <v>11</v>
      </c>
      <c r="C450" s="28" t="s">
        <v>12</v>
      </c>
      <c r="D450" s="94" t="s">
        <v>165</v>
      </c>
      <c r="E450" s="28" t="s">
        <v>14</v>
      </c>
    </row>
    <row r="451" spans="1:5" x14ac:dyDescent="0.35">
      <c r="A451" s="25" t="s">
        <v>1211</v>
      </c>
      <c r="B451" s="34" t="s">
        <v>1363</v>
      </c>
      <c r="C451" s="25" t="s">
        <v>109</v>
      </c>
      <c r="D451" s="25">
        <v>4</v>
      </c>
      <c r="E451" s="25">
        <v>318</v>
      </c>
    </row>
    <row r="452" spans="1:5" x14ac:dyDescent="0.35">
      <c r="A452" s="2"/>
      <c r="B452" s="2"/>
      <c r="C452" s="2"/>
      <c r="D452" s="2"/>
      <c r="E452" s="2"/>
    </row>
    <row r="453" spans="1:5" x14ac:dyDescent="0.35">
      <c r="A453" s="7" t="s">
        <v>30</v>
      </c>
      <c r="B453" s="27" t="s">
        <v>194</v>
      </c>
      <c r="C453" s="2"/>
      <c r="D453" s="2"/>
      <c r="E453" s="2"/>
    </row>
    <row r="454" spans="1:5" x14ac:dyDescent="0.35">
      <c r="A454" s="9" t="s">
        <v>167</v>
      </c>
      <c r="B454" s="30" t="s">
        <v>35</v>
      </c>
      <c r="C454" s="2"/>
      <c r="D454" s="2"/>
      <c r="E454" s="2"/>
    </row>
    <row r="455" spans="1:5" ht="42" x14ac:dyDescent="0.35">
      <c r="A455" s="8" t="s">
        <v>168</v>
      </c>
      <c r="B455" s="14" t="s">
        <v>195</v>
      </c>
      <c r="C455" s="14" t="s">
        <v>196</v>
      </c>
      <c r="D455" s="14" t="s">
        <v>197</v>
      </c>
      <c r="E455" s="14" t="s">
        <v>198</v>
      </c>
    </row>
    <row r="457" spans="1:5" x14ac:dyDescent="0.35">
      <c r="E457" s="312" t="s">
        <v>90</v>
      </c>
    </row>
    <row r="459" spans="1:5" ht="15.5" x14ac:dyDescent="0.35">
      <c r="A459" s="28" t="s">
        <v>164</v>
      </c>
      <c r="B459" s="28" t="s">
        <v>11</v>
      </c>
      <c r="C459" s="28" t="s">
        <v>12</v>
      </c>
      <c r="D459" s="94" t="s">
        <v>165</v>
      </c>
      <c r="E459" s="28" t="s">
        <v>14</v>
      </c>
    </row>
    <row r="460" spans="1:5" x14ac:dyDescent="0.35">
      <c r="A460" s="25" t="s">
        <v>1212</v>
      </c>
      <c r="B460" s="34" t="s">
        <v>1363</v>
      </c>
      <c r="C460" s="25" t="s">
        <v>110</v>
      </c>
      <c r="D460" s="25">
        <v>2</v>
      </c>
      <c r="E460" s="25">
        <v>190</v>
      </c>
    </row>
    <row r="461" spans="1:5" x14ac:dyDescent="0.35">
      <c r="A461" s="2"/>
      <c r="B461" s="2"/>
      <c r="C461" s="2"/>
      <c r="D461" s="2"/>
      <c r="E461" s="2"/>
    </row>
    <row r="462" spans="1:5" x14ac:dyDescent="0.35">
      <c r="A462" s="7" t="s">
        <v>30</v>
      </c>
      <c r="B462" s="27" t="s">
        <v>194</v>
      </c>
      <c r="C462" s="2"/>
      <c r="D462" s="2"/>
      <c r="E462" s="2"/>
    </row>
    <row r="463" spans="1:5" x14ac:dyDescent="0.35">
      <c r="A463" s="9" t="s">
        <v>167</v>
      </c>
      <c r="B463" s="30" t="s">
        <v>35</v>
      </c>
      <c r="C463" s="2"/>
      <c r="D463" s="2"/>
      <c r="E463" s="2"/>
    </row>
    <row r="464" spans="1:5" ht="42" x14ac:dyDescent="0.35">
      <c r="A464" s="8" t="s">
        <v>168</v>
      </c>
      <c r="B464" s="14" t="s">
        <v>195</v>
      </c>
      <c r="C464" s="14" t="s">
        <v>196</v>
      </c>
      <c r="D464" s="14" t="s">
        <v>197</v>
      </c>
      <c r="E464" s="14" t="s">
        <v>198</v>
      </c>
    </row>
    <row r="466" spans="1:5" x14ac:dyDescent="0.35">
      <c r="E466" s="312" t="s">
        <v>90</v>
      </c>
    </row>
    <row r="468" spans="1:5" ht="15.5" x14ac:dyDescent="0.35">
      <c r="A468" s="28" t="s">
        <v>164</v>
      </c>
      <c r="B468" s="28" t="s">
        <v>11</v>
      </c>
      <c r="C468" s="28" t="s">
        <v>12</v>
      </c>
      <c r="D468" s="94" t="s">
        <v>165</v>
      </c>
      <c r="E468" s="28" t="s">
        <v>14</v>
      </c>
    </row>
    <row r="469" spans="1:5" x14ac:dyDescent="0.35">
      <c r="A469" s="25" t="s">
        <v>1213</v>
      </c>
      <c r="B469" s="34" t="s">
        <v>1363</v>
      </c>
      <c r="C469" s="25" t="s">
        <v>1364</v>
      </c>
      <c r="D469" s="25">
        <v>3</v>
      </c>
      <c r="E469" s="25">
        <v>237</v>
      </c>
    </row>
    <row r="470" spans="1:5" x14ac:dyDescent="0.35">
      <c r="A470" s="2"/>
      <c r="B470" s="2"/>
      <c r="C470" s="2"/>
      <c r="D470" s="2"/>
      <c r="E470" s="2"/>
    </row>
    <row r="471" spans="1:5" x14ac:dyDescent="0.35">
      <c r="A471" s="7" t="s">
        <v>30</v>
      </c>
      <c r="B471" s="27" t="s">
        <v>194</v>
      </c>
      <c r="C471" s="2"/>
      <c r="D471" s="2"/>
      <c r="E471" s="2"/>
    </row>
    <row r="472" spans="1:5" x14ac:dyDescent="0.35">
      <c r="A472" s="9" t="s">
        <v>167</v>
      </c>
      <c r="B472" s="30" t="s">
        <v>35</v>
      </c>
      <c r="C472" s="2"/>
      <c r="D472" s="2"/>
      <c r="E472" s="2"/>
    </row>
    <row r="473" spans="1:5" ht="42" x14ac:dyDescent="0.35">
      <c r="A473" s="8" t="s">
        <v>168</v>
      </c>
      <c r="B473" s="14" t="s">
        <v>195</v>
      </c>
      <c r="C473" s="14" t="s">
        <v>196</v>
      </c>
      <c r="D473" s="14" t="s">
        <v>197</v>
      </c>
      <c r="E473" s="14" t="s">
        <v>198</v>
      </c>
    </row>
    <row r="475" spans="1:5" x14ac:dyDescent="0.35">
      <c r="E475" s="312" t="s">
        <v>90</v>
      </c>
    </row>
    <row r="477" spans="1:5" ht="15.5" x14ac:dyDescent="0.35">
      <c r="A477" s="28" t="s">
        <v>164</v>
      </c>
      <c r="B477" s="28" t="s">
        <v>11</v>
      </c>
      <c r="C477" s="28" t="s">
        <v>12</v>
      </c>
      <c r="D477" s="94" t="s">
        <v>165</v>
      </c>
      <c r="E477" s="28" t="s">
        <v>14</v>
      </c>
    </row>
    <row r="478" spans="1:5" x14ac:dyDescent="0.35">
      <c r="A478" s="25" t="s">
        <v>1214</v>
      </c>
      <c r="B478" s="34" t="s">
        <v>1365</v>
      </c>
      <c r="C478" s="25">
        <v>14</v>
      </c>
      <c r="D478" s="25">
        <v>3</v>
      </c>
      <c r="E478" s="25">
        <v>187</v>
      </c>
    </row>
    <row r="479" spans="1:5" x14ac:dyDescent="0.35">
      <c r="A479" s="2"/>
      <c r="B479" s="2"/>
      <c r="C479" s="2"/>
      <c r="D479" s="2"/>
      <c r="E479" s="2"/>
    </row>
    <row r="480" spans="1:5" x14ac:dyDescent="0.35">
      <c r="A480" s="7" t="s">
        <v>30</v>
      </c>
      <c r="B480" s="27" t="s">
        <v>194</v>
      </c>
      <c r="C480" s="2"/>
      <c r="D480" s="2"/>
      <c r="E480" s="2"/>
    </row>
    <row r="481" spans="1:5" x14ac:dyDescent="0.35">
      <c r="A481" s="9" t="s">
        <v>167</v>
      </c>
      <c r="B481" s="30" t="s">
        <v>35</v>
      </c>
      <c r="C481" s="2"/>
      <c r="D481" s="2"/>
      <c r="E481" s="2"/>
    </row>
    <row r="482" spans="1:5" ht="42" x14ac:dyDescent="0.35">
      <c r="A482" s="8" t="s">
        <v>168</v>
      </c>
      <c r="B482" s="14" t="s">
        <v>195</v>
      </c>
      <c r="C482" s="14" t="s">
        <v>196</v>
      </c>
      <c r="D482" s="14" t="s">
        <v>197</v>
      </c>
      <c r="E482" s="14" t="s">
        <v>198</v>
      </c>
    </row>
    <row r="484" spans="1:5" x14ac:dyDescent="0.35">
      <c r="E484" s="312" t="s">
        <v>90</v>
      </c>
    </row>
    <row r="486" spans="1:5" ht="15.5" x14ac:dyDescent="0.35">
      <c r="A486" s="28" t="s">
        <v>164</v>
      </c>
      <c r="B486" s="28" t="s">
        <v>11</v>
      </c>
      <c r="C486" s="28" t="s">
        <v>12</v>
      </c>
      <c r="D486" s="94" t="s">
        <v>165</v>
      </c>
      <c r="E486" s="28" t="s">
        <v>14</v>
      </c>
    </row>
    <row r="487" spans="1:5" x14ac:dyDescent="0.35">
      <c r="A487" s="25" t="s">
        <v>1215</v>
      </c>
      <c r="B487" s="34" t="s">
        <v>1336</v>
      </c>
      <c r="C487" s="25">
        <v>19</v>
      </c>
      <c r="D487" s="25">
        <v>3</v>
      </c>
      <c r="E487" s="25">
        <v>309</v>
      </c>
    </row>
    <row r="488" spans="1:5" x14ac:dyDescent="0.35">
      <c r="A488" s="2"/>
      <c r="B488" s="2"/>
      <c r="C488" s="2"/>
      <c r="D488" s="2"/>
      <c r="E488" s="2"/>
    </row>
    <row r="489" spans="1:5" x14ac:dyDescent="0.35">
      <c r="A489" s="7" t="s">
        <v>30</v>
      </c>
      <c r="B489" s="27" t="s">
        <v>194</v>
      </c>
      <c r="C489" s="2"/>
      <c r="D489" s="2"/>
      <c r="E489" s="2"/>
    </row>
    <row r="490" spans="1:5" x14ac:dyDescent="0.35">
      <c r="A490" s="9" t="s">
        <v>167</v>
      </c>
      <c r="B490" s="30" t="s">
        <v>35</v>
      </c>
      <c r="C490" s="2"/>
      <c r="D490" s="2"/>
      <c r="E490" s="2"/>
    </row>
    <row r="491" spans="1:5" ht="42" x14ac:dyDescent="0.35">
      <c r="A491" s="8" t="s">
        <v>168</v>
      </c>
      <c r="B491" s="14" t="s">
        <v>195</v>
      </c>
      <c r="C491" s="14" t="s">
        <v>196</v>
      </c>
      <c r="D491" s="14" t="s">
        <v>197</v>
      </c>
      <c r="E491" s="14" t="s">
        <v>198</v>
      </c>
    </row>
    <row r="493" spans="1:5" x14ac:dyDescent="0.35">
      <c r="E493" s="312" t="s">
        <v>90</v>
      </c>
    </row>
    <row r="495" spans="1:5" ht="15.5" x14ac:dyDescent="0.35">
      <c r="A495" s="28" t="s">
        <v>164</v>
      </c>
      <c r="B495" s="28" t="s">
        <v>11</v>
      </c>
      <c r="C495" s="28" t="s">
        <v>12</v>
      </c>
      <c r="D495" s="94" t="s">
        <v>165</v>
      </c>
      <c r="E495" s="28" t="s">
        <v>14</v>
      </c>
    </row>
    <row r="496" spans="1:5" x14ac:dyDescent="0.35">
      <c r="A496" s="25" t="s">
        <v>1216</v>
      </c>
      <c r="B496" s="34" t="s">
        <v>1366</v>
      </c>
      <c r="C496" s="25" t="s">
        <v>1367</v>
      </c>
      <c r="D496" s="25">
        <v>4</v>
      </c>
      <c r="E496" s="25">
        <v>344</v>
      </c>
    </row>
    <row r="497" spans="1:5" x14ac:dyDescent="0.35">
      <c r="A497" s="2"/>
      <c r="B497" s="2"/>
      <c r="C497" s="2"/>
      <c r="D497" s="2"/>
      <c r="E497" s="2"/>
    </row>
    <row r="498" spans="1:5" x14ac:dyDescent="0.35">
      <c r="A498" s="7" t="s">
        <v>30</v>
      </c>
      <c r="B498" s="27" t="s">
        <v>194</v>
      </c>
      <c r="C498" s="2"/>
      <c r="D498" s="2"/>
      <c r="E498" s="2"/>
    </row>
    <row r="499" spans="1:5" x14ac:dyDescent="0.35">
      <c r="A499" s="9" t="s">
        <v>167</v>
      </c>
      <c r="B499" s="30" t="s">
        <v>35</v>
      </c>
      <c r="C499" s="2"/>
      <c r="D499" s="2"/>
      <c r="E499" s="2"/>
    </row>
    <row r="500" spans="1:5" ht="42" x14ac:dyDescent="0.35">
      <c r="A500" s="8" t="s">
        <v>168</v>
      </c>
      <c r="B500" s="14" t="s">
        <v>195</v>
      </c>
      <c r="C500" s="14" t="s">
        <v>196</v>
      </c>
      <c r="D500" s="14" t="s">
        <v>197</v>
      </c>
      <c r="E500" s="14" t="s">
        <v>198</v>
      </c>
    </row>
    <row r="502" spans="1:5" x14ac:dyDescent="0.35">
      <c r="E502" s="312" t="s">
        <v>90</v>
      </c>
    </row>
    <row r="504" spans="1:5" ht="15.5" x14ac:dyDescent="0.35">
      <c r="A504" s="28" t="s">
        <v>164</v>
      </c>
      <c r="B504" s="28" t="s">
        <v>11</v>
      </c>
      <c r="C504" s="28" t="s">
        <v>12</v>
      </c>
      <c r="D504" s="94" t="s">
        <v>165</v>
      </c>
      <c r="E504" s="28" t="s">
        <v>14</v>
      </c>
    </row>
    <row r="505" spans="1:5" x14ac:dyDescent="0.35">
      <c r="A505" s="25" t="s">
        <v>1217</v>
      </c>
      <c r="B505" s="34" t="s">
        <v>1368</v>
      </c>
      <c r="C505" s="25" t="s">
        <v>1369</v>
      </c>
      <c r="D505" s="25">
        <v>5</v>
      </c>
      <c r="E505" s="25">
        <v>499</v>
      </c>
    </row>
    <row r="506" spans="1:5" x14ac:dyDescent="0.35">
      <c r="A506" s="2"/>
      <c r="B506" s="2"/>
      <c r="C506" s="2"/>
      <c r="D506" s="2"/>
      <c r="E506" s="2"/>
    </row>
    <row r="507" spans="1:5" x14ac:dyDescent="0.35">
      <c r="A507" s="7" t="s">
        <v>30</v>
      </c>
      <c r="B507" s="27" t="s">
        <v>194</v>
      </c>
      <c r="C507" s="2"/>
      <c r="D507" s="2"/>
      <c r="E507" s="2"/>
    </row>
    <row r="508" spans="1:5" x14ac:dyDescent="0.35">
      <c r="A508" s="9" t="s">
        <v>167</v>
      </c>
      <c r="B508" s="30" t="s">
        <v>35</v>
      </c>
      <c r="C508" s="2"/>
      <c r="D508" s="2"/>
      <c r="E508" s="2"/>
    </row>
    <row r="509" spans="1:5" ht="42" x14ac:dyDescent="0.35">
      <c r="A509" s="8" t="s">
        <v>168</v>
      </c>
      <c r="B509" s="14" t="s">
        <v>195</v>
      </c>
      <c r="C509" s="14" t="s">
        <v>196</v>
      </c>
      <c r="D509" s="14" t="s">
        <v>197</v>
      </c>
      <c r="E509" s="14" t="s">
        <v>198</v>
      </c>
    </row>
    <row r="511" spans="1:5" x14ac:dyDescent="0.35">
      <c r="E511" s="312" t="s">
        <v>90</v>
      </c>
    </row>
    <row r="513" spans="1:5" ht="15.5" x14ac:dyDescent="0.35">
      <c r="A513" s="28" t="s">
        <v>164</v>
      </c>
      <c r="B513" s="28" t="s">
        <v>11</v>
      </c>
      <c r="C513" s="28" t="s">
        <v>12</v>
      </c>
      <c r="D513" s="94" t="s">
        <v>165</v>
      </c>
      <c r="E513" s="28" t="s">
        <v>14</v>
      </c>
    </row>
    <row r="514" spans="1:5" x14ac:dyDescent="0.35">
      <c r="A514" s="25" t="s">
        <v>1218</v>
      </c>
      <c r="B514" s="34" t="s">
        <v>1370</v>
      </c>
      <c r="C514" s="25">
        <v>60</v>
      </c>
      <c r="D514" s="25">
        <v>3</v>
      </c>
      <c r="E514" s="25">
        <v>300</v>
      </c>
    </row>
    <row r="515" spans="1:5" x14ac:dyDescent="0.35">
      <c r="A515" s="2"/>
      <c r="B515" s="2"/>
      <c r="C515" s="2"/>
      <c r="D515" s="2"/>
      <c r="E515" s="2"/>
    </row>
    <row r="516" spans="1:5" x14ac:dyDescent="0.35">
      <c r="A516" s="7" t="s">
        <v>30</v>
      </c>
      <c r="B516" s="27" t="s">
        <v>194</v>
      </c>
      <c r="C516" s="2"/>
      <c r="D516" s="2"/>
      <c r="E516" s="2"/>
    </row>
    <row r="517" spans="1:5" x14ac:dyDescent="0.35">
      <c r="A517" s="9" t="s">
        <v>167</v>
      </c>
      <c r="B517" s="30" t="s">
        <v>35</v>
      </c>
      <c r="C517" s="2"/>
      <c r="D517" s="2"/>
      <c r="E517" s="2"/>
    </row>
    <row r="518" spans="1:5" ht="42" x14ac:dyDescent="0.35">
      <c r="A518" s="8" t="s">
        <v>168</v>
      </c>
      <c r="B518" s="14" t="s">
        <v>195</v>
      </c>
      <c r="C518" s="14" t="s">
        <v>196</v>
      </c>
      <c r="D518" s="14" t="s">
        <v>197</v>
      </c>
      <c r="E518" s="14" t="s">
        <v>198</v>
      </c>
    </row>
    <row r="520" spans="1:5" x14ac:dyDescent="0.35">
      <c r="E520" s="312" t="s">
        <v>90</v>
      </c>
    </row>
    <row r="522" spans="1:5" ht="15.5" x14ac:dyDescent="0.35">
      <c r="A522" s="28" t="s">
        <v>164</v>
      </c>
      <c r="B522" s="28" t="s">
        <v>11</v>
      </c>
      <c r="C522" s="28" t="s">
        <v>12</v>
      </c>
      <c r="D522" s="94" t="s">
        <v>165</v>
      </c>
      <c r="E522" s="28" t="s">
        <v>14</v>
      </c>
    </row>
    <row r="523" spans="1:5" x14ac:dyDescent="0.35">
      <c r="A523" s="25" t="s">
        <v>1219</v>
      </c>
      <c r="B523" s="34" t="s">
        <v>1342</v>
      </c>
      <c r="C523" s="25">
        <v>63</v>
      </c>
      <c r="D523" s="25">
        <v>2</v>
      </c>
      <c r="E523" s="25">
        <v>215</v>
      </c>
    </row>
    <row r="524" spans="1:5" x14ac:dyDescent="0.35">
      <c r="A524" s="2"/>
      <c r="B524" s="2"/>
      <c r="C524" s="2"/>
      <c r="D524" s="2"/>
      <c r="E524" s="2"/>
    </row>
    <row r="525" spans="1:5" x14ac:dyDescent="0.35">
      <c r="A525" s="7" t="s">
        <v>30</v>
      </c>
      <c r="B525" s="27" t="s">
        <v>194</v>
      </c>
      <c r="C525" s="2"/>
      <c r="D525" s="2"/>
      <c r="E525" s="2"/>
    </row>
    <row r="526" spans="1:5" x14ac:dyDescent="0.35">
      <c r="A526" s="9" t="s">
        <v>167</v>
      </c>
      <c r="B526" s="30" t="s">
        <v>35</v>
      </c>
      <c r="C526" s="2"/>
      <c r="D526" s="2"/>
      <c r="E526" s="2"/>
    </row>
    <row r="527" spans="1:5" ht="42" x14ac:dyDescent="0.35">
      <c r="A527" s="8" t="s">
        <v>168</v>
      </c>
      <c r="B527" s="14" t="s">
        <v>195</v>
      </c>
      <c r="C527" s="14" t="s">
        <v>196</v>
      </c>
      <c r="D527" s="14" t="s">
        <v>197</v>
      </c>
      <c r="E527" s="14" t="s">
        <v>198</v>
      </c>
    </row>
    <row r="529" spans="1:5" x14ac:dyDescent="0.35">
      <c r="E529" s="312" t="s">
        <v>90</v>
      </c>
    </row>
    <row r="531" spans="1:5" ht="15.5" x14ac:dyDescent="0.35">
      <c r="A531" s="28" t="s">
        <v>164</v>
      </c>
      <c r="B531" s="28" t="s">
        <v>11</v>
      </c>
      <c r="C531" s="28" t="s">
        <v>12</v>
      </c>
      <c r="D531" s="94" t="s">
        <v>165</v>
      </c>
      <c r="E531" s="28" t="s">
        <v>14</v>
      </c>
    </row>
    <row r="532" spans="1:5" x14ac:dyDescent="0.35">
      <c r="A532" s="25" t="s">
        <v>1220</v>
      </c>
      <c r="B532" s="34" t="s">
        <v>1324</v>
      </c>
      <c r="C532" s="25" t="s">
        <v>1371</v>
      </c>
      <c r="D532" s="25">
        <v>1</v>
      </c>
      <c r="E532" s="25">
        <v>101</v>
      </c>
    </row>
    <row r="533" spans="1:5" x14ac:dyDescent="0.35">
      <c r="A533" s="2"/>
      <c r="B533" s="2"/>
      <c r="C533" s="2"/>
      <c r="D533" s="2"/>
      <c r="E533" s="2"/>
    </row>
    <row r="534" spans="1:5" x14ac:dyDescent="0.35">
      <c r="A534" s="7" t="s">
        <v>30</v>
      </c>
      <c r="B534" s="27" t="s">
        <v>194</v>
      </c>
      <c r="C534" s="2"/>
      <c r="D534" s="2"/>
      <c r="E534" s="2"/>
    </row>
    <row r="535" spans="1:5" x14ac:dyDescent="0.35">
      <c r="A535" s="9" t="s">
        <v>167</v>
      </c>
      <c r="B535" s="30" t="s">
        <v>35</v>
      </c>
      <c r="C535" s="2"/>
      <c r="D535" s="2"/>
      <c r="E535" s="2"/>
    </row>
    <row r="536" spans="1:5" ht="42" x14ac:dyDescent="0.35">
      <c r="A536" s="8" t="s">
        <v>168</v>
      </c>
      <c r="B536" s="14" t="s">
        <v>195</v>
      </c>
      <c r="C536" s="14" t="s">
        <v>196</v>
      </c>
      <c r="D536" s="14" t="s">
        <v>197</v>
      </c>
      <c r="E536" s="14" t="s">
        <v>198</v>
      </c>
    </row>
    <row r="538" spans="1:5" x14ac:dyDescent="0.35">
      <c r="E538" s="312" t="s">
        <v>90</v>
      </c>
    </row>
    <row r="540" spans="1:5" ht="15.5" x14ac:dyDescent="0.35">
      <c r="A540" s="28" t="s">
        <v>164</v>
      </c>
      <c r="B540" s="28" t="s">
        <v>11</v>
      </c>
      <c r="C540" s="28" t="s">
        <v>12</v>
      </c>
      <c r="D540" s="94" t="s">
        <v>165</v>
      </c>
      <c r="E540" s="28" t="s">
        <v>14</v>
      </c>
    </row>
    <row r="541" spans="1:5" x14ac:dyDescent="0.35">
      <c r="A541" s="25" t="s">
        <v>1221</v>
      </c>
      <c r="B541" s="34" t="s">
        <v>1372</v>
      </c>
      <c r="C541" s="25" t="s">
        <v>1373</v>
      </c>
      <c r="D541" s="25">
        <v>2</v>
      </c>
      <c r="E541" s="25">
        <v>220</v>
      </c>
    </row>
    <row r="542" spans="1:5" x14ac:dyDescent="0.35">
      <c r="A542" s="2"/>
      <c r="B542" s="2"/>
      <c r="C542" s="2"/>
      <c r="D542" s="2"/>
      <c r="E542" s="2"/>
    </row>
    <row r="543" spans="1:5" x14ac:dyDescent="0.35">
      <c r="A543" s="7" t="s">
        <v>30</v>
      </c>
      <c r="B543" s="27" t="s">
        <v>194</v>
      </c>
      <c r="C543" s="2"/>
      <c r="D543" s="2"/>
      <c r="E543" s="2"/>
    </row>
    <row r="544" spans="1:5" x14ac:dyDescent="0.35">
      <c r="A544" s="9" t="s">
        <v>167</v>
      </c>
      <c r="B544" s="30" t="s">
        <v>35</v>
      </c>
      <c r="C544" s="2"/>
      <c r="D544" s="2"/>
      <c r="E544" s="2"/>
    </row>
    <row r="545" spans="1:5" ht="42" x14ac:dyDescent="0.35">
      <c r="A545" s="8" t="s">
        <v>168</v>
      </c>
      <c r="B545" s="14" t="s">
        <v>195</v>
      </c>
      <c r="C545" s="14" t="s">
        <v>196</v>
      </c>
      <c r="D545" s="14" t="s">
        <v>197</v>
      </c>
      <c r="E545" s="14" t="s">
        <v>198</v>
      </c>
    </row>
    <row r="547" spans="1:5" x14ac:dyDescent="0.35">
      <c r="E547" s="312" t="s">
        <v>90</v>
      </c>
    </row>
    <row r="549" spans="1:5" ht="15.5" x14ac:dyDescent="0.35">
      <c r="A549" s="28" t="s">
        <v>164</v>
      </c>
      <c r="B549" s="28" t="s">
        <v>11</v>
      </c>
      <c r="C549" s="28" t="s">
        <v>12</v>
      </c>
      <c r="D549" s="94" t="s">
        <v>165</v>
      </c>
      <c r="E549" s="28" t="s">
        <v>14</v>
      </c>
    </row>
    <row r="550" spans="1:5" x14ac:dyDescent="0.35">
      <c r="A550" s="25" t="s">
        <v>1222</v>
      </c>
      <c r="B550" s="34" t="s">
        <v>1374</v>
      </c>
      <c r="C550" s="25" t="s">
        <v>173</v>
      </c>
      <c r="D550" s="25">
        <v>4</v>
      </c>
      <c r="E550" s="25">
        <v>461</v>
      </c>
    </row>
    <row r="551" spans="1:5" x14ac:dyDescent="0.35">
      <c r="A551" s="2"/>
      <c r="B551" s="2"/>
      <c r="C551" s="2"/>
      <c r="D551" s="2"/>
      <c r="E551" s="2"/>
    </row>
    <row r="552" spans="1:5" x14ac:dyDescent="0.35">
      <c r="A552" s="7" t="s">
        <v>30</v>
      </c>
      <c r="B552" s="27" t="s">
        <v>194</v>
      </c>
      <c r="C552" s="2"/>
      <c r="D552" s="2"/>
      <c r="E552" s="2"/>
    </row>
    <row r="553" spans="1:5" x14ac:dyDescent="0.35">
      <c r="A553" s="9" t="s">
        <v>167</v>
      </c>
      <c r="B553" s="30" t="s">
        <v>35</v>
      </c>
      <c r="C553" s="2"/>
      <c r="D553" s="2"/>
      <c r="E553" s="2"/>
    </row>
    <row r="554" spans="1:5" ht="42" x14ac:dyDescent="0.35">
      <c r="A554" s="8" t="s">
        <v>168</v>
      </c>
      <c r="B554" s="14" t="s">
        <v>195</v>
      </c>
      <c r="C554" s="14" t="s">
        <v>196</v>
      </c>
      <c r="D554" s="14" t="s">
        <v>197</v>
      </c>
      <c r="E554" s="14" t="s">
        <v>198</v>
      </c>
    </row>
    <row r="556" spans="1:5" x14ac:dyDescent="0.35">
      <c r="E556" s="312" t="s">
        <v>90</v>
      </c>
    </row>
    <row r="558" spans="1:5" ht="15.5" x14ac:dyDescent="0.35">
      <c r="A558" s="28" t="s">
        <v>164</v>
      </c>
      <c r="B558" s="28" t="s">
        <v>11</v>
      </c>
      <c r="C558" s="28" t="s">
        <v>12</v>
      </c>
      <c r="D558" s="94" t="s">
        <v>165</v>
      </c>
      <c r="E558" s="28" t="s">
        <v>14</v>
      </c>
    </row>
    <row r="559" spans="1:5" x14ac:dyDescent="0.35">
      <c r="A559" s="25" t="s">
        <v>1223</v>
      </c>
      <c r="B559" s="34" t="s">
        <v>1342</v>
      </c>
      <c r="C559" s="25" t="s">
        <v>61</v>
      </c>
      <c r="D559" s="25">
        <v>1</v>
      </c>
      <c r="E559" s="25">
        <v>140</v>
      </c>
    </row>
    <row r="560" spans="1:5" x14ac:dyDescent="0.35">
      <c r="A560" s="2"/>
      <c r="B560" s="2"/>
      <c r="C560" s="2"/>
      <c r="D560" s="2"/>
      <c r="E560" s="2"/>
    </row>
    <row r="561" spans="1:5" x14ac:dyDescent="0.35">
      <c r="A561" s="7" t="s">
        <v>30</v>
      </c>
      <c r="B561" s="27" t="s">
        <v>194</v>
      </c>
      <c r="C561" s="2"/>
      <c r="D561" s="2"/>
      <c r="E561" s="2"/>
    </row>
    <row r="562" spans="1:5" x14ac:dyDescent="0.35">
      <c r="A562" s="9" t="s">
        <v>167</v>
      </c>
      <c r="B562" s="30" t="s">
        <v>35</v>
      </c>
      <c r="C562" s="2"/>
      <c r="D562" s="2"/>
      <c r="E562" s="2"/>
    </row>
    <row r="563" spans="1:5" ht="42" x14ac:dyDescent="0.35">
      <c r="A563" s="8" t="s">
        <v>168</v>
      </c>
      <c r="B563" s="14" t="s">
        <v>195</v>
      </c>
      <c r="C563" s="14" t="s">
        <v>196</v>
      </c>
      <c r="D563" s="14" t="s">
        <v>197</v>
      </c>
      <c r="E563" s="14" t="s">
        <v>198</v>
      </c>
    </row>
    <row r="565" spans="1:5" x14ac:dyDescent="0.35">
      <c r="E565" s="312" t="s">
        <v>90</v>
      </c>
    </row>
    <row r="567" spans="1:5" x14ac:dyDescent="0.35">
      <c r="A567" s="15" t="s">
        <v>92</v>
      </c>
      <c r="B567" s="28" t="s">
        <v>11</v>
      </c>
      <c r="C567" s="28" t="s">
        <v>12</v>
      </c>
      <c r="D567" s="28" t="s">
        <v>1070</v>
      </c>
      <c r="E567" s="28" t="s">
        <v>14</v>
      </c>
    </row>
    <row r="568" spans="1:5" ht="15" thickBot="1" x14ac:dyDescent="0.4">
      <c r="A568" s="26" t="s">
        <v>1839</v>
      </c>
      <c r="B568" s="316" t="s">
        <v>1840</v>
      </c>
      <c r="C568" s="10" t="s">
        <v>1841</v>
      </c>
      <c r="D568" s="10">
        <v>7</v>
      </c>
      <c r="E568" s="10">
        <v>347</v>
      </c>
    </row>
    <row r="569" spans="1:5" ht="15" thickBot="1" x14ac:dyDescent="0.4">
      <c r="A569" s="319"/>
      <c r="B569" s="320"/>
      <c r="C569" s="321"/>
      <c r="D569" s="322">
        <f>D568</f>
        <v>7</v>
      </c>
      <c r="E569" s="323">
        <f>E568</f>
        <v>347</v>
      </c>
    </row>
    <row r="570" spans="1:5" x14ac:dyDescent="0.35">
      <c r="A570" s="196"/>
      <c r="B570" s="196"/>
      <c r="C570" s="196"/>
      <c r="D570" s="196"/>
      <c r="E570" s="196"/>
    </row>
    <row r="571" spans="1:5" x14ac:dyDescent="0.35">
      <c r="A571" s="7" t="s">
        <v>30</v>
      </c>
      <c r="B571" s="27" t="s">
        <v>104</v>
      </c>
      <c r="C571" s="196"/>
      <c r="D571" s="196"/>
      <c r="E571" s="196"/>
    </row>
    <row r="572" spans="1:5" x14ac:dyDescent="0.35">
      <c r="A572" s="7" t="s">
        <v>32</v>
      </c>
      <c r="B572" s="27" t="s">
        <v>33</v>
      </c>
      <c r="C572" s="196"/>
      <c r="D572" s="196"/>
      <c r="E572" s="196"/>
    </row>
    <row r="573" spans="1:5" x14ac:dyDescent="0.35">
      <c r="A573" s="9" t="s">
        <v>34</v>
      </c>
      <c r="B573" s="30" t="s">
        <v>35</v>
      </c>
      <c r="C573" s="196"/>
      <c r="D573" s="196"/>
      <c r="E573" s="196"/>
    </row>
    <row r="574" spans="1:5" ht="28" x14ac:dyDescent="0.35">
      <c r="A574" s="8" t="s">
        <v>36</v>
      </c>
      <c r="B574" s="14" t="s">
        <v>105</v>
      </c>
      <c r="C574" s="14" t="s">
        <v>106</v>
      </c>
      <c r="D574" s="14" t="s">
        <v>107</v>
      </c>
      <c r="E574" s="22" t="s">
        <v>350</v>
      </c>
    </row>
    <row r="576" spans="1:5" x14ac:dyDescent="0.35">
      <c r="E576" s="312" t="s">
        <v>90</v>
      </c>
    </row>
    <row r="578" spans="1:5" x14ac:dyDescent="0.35">
      <c r="A578" s="15" t="s">
        <v>92</v>
      </c>
      <c r="B578" s="28" t="s">
        <v>11</v>
      </c>
      <c r="C578" s="28" t="s">
        <v>12</v>
      </c>
      <c r="D578" s="28" t="s">
        <v>165</v>
      </c>
      <c r="E578" s="28" t="s">
        <v>14</v>
      </c>
    </row>
    <row r="579" spans="1:5" x14ac:dyDescent="0.35">
      <c r="A579" s="277" t="s">
        <v>1054</v>
      </c>
      <c r="B579" s="277" t="s">
        <v>1151</v>
      </c>
      <c r="C579" s="277" t="s">
        <v>1152</v>
      </c>
      <c r="D579" s="277">
        <v>1</v>
      </c>
      <c r="E579" s="277">
        <v>110</v>
      </c>
    </row>
    <row r="581" spans="1:5" x14ac:dyDescent="0.35">
      <c r="A581" s="7" t="s">
        <v>30</v>
      </c>
      <c r="B581" s="27" t="s">
        <v>31</v>
      </c>
      <c r="C581" s="196"/>
      <c r="D581" s="196"/>
      <c r="E581" s="196"/>
    </row>
    <row r="582" spans="1:5" x14ac:dyDescent="0.35">
      <c r="A582" s="9" t="s">
        <v>167</v>
      </c>
      <c r="B582" s="30" t="s">
        <v>35</v>
      </c>
      <c r="C582" s="196"/>
      <c r="D582" s="196"/>
      <c r="E582" s="196"/>
    </row>
    <row r="583" spans="1:5" ht="28" x14ac:dyDescent="0.35">
      <c r="A583" s="8" t="s">
        <v>168</v>
      </c>
      <c r="B583" s="22"/>
      <c r="C583" s="22"/>
      <c r="D583" s="14" t="s">
        <v>169</v>
      </c>
      <c r="E583" s="14" t="s">
        <v>170</v>
      </c>
    </row>
    <row r="585" spans="1:5" x14ac:dyDescent="0.35">
      <c r="E585" s="47" t="s">
        <v>90</v>
      </c>
    </row>
    <row r="587" spans="1:5" ht="15.5" x14ac:dyDescent="0.35">
      <c r="A587" s="28" t="s">
        <v>164</v>
      </c>
      <c r="B587" s="28" t="s">
        <v>11</v>
      </c>
      <c r="C587" s="28" t="s">
        <v>12</v>
      </c>
      <c r="D587" s="94" t="s">
        <v>165</v>
      </c>
      <c r="E587" s="28" t="s">
        <v>14</v>
      </c>
    </row>
    <row r="588" spans="1:5" ht="28" x14ac:dyDescent="0.35">
      <c r="A588" s="25" t="s">
        <v>1063</v>
      </c>
      <c r="B588" s="34" t="s">
        <v>1161</v>
      </c>
      <c r="C588" s="278" t="s">
        <v>1162</v>
      </c>
      <c r="D588" s="25">
        <v>3</v>
      </c>
      <c r="E588" s="25">
        <v>270</v>
      </c>
    </row>
    <row r="589" spans="1:5" x14ac:dyDescent="0.35">
      <c r="A589" s="2"/>
      <c r="B589" s="2"/>
      <c r="C589" s="2"/>
      <c r="D589" s="2"/>
      <c r="E589" s="2"/>
    </row>
    <row r="590" spans="1:5" x14ac:dyDescent="0.35">
      <c r="A590" s="7" t="s">
        <v>30</v>
      </c>
      <c r="B590" s="27" t="s">
        <v>194</v>
      </c>
      <c r="C590" s="2"/>
      <c r="D590" s="2"/>
      <c r="E590" s="2"/>
    </row>
    <row r="591" spans="1:5" x14ac:dyDescent="0.35">
      <c r="A591" s="9" t="s">
        <v>167</v>
      </c>
      <c r="B591" s="30" t="s">
        <v>35</v>
      </c>
      <c r="C591" s="2"/>
      <c r="D591" s="2"/>
      <c r="E591" s="2"/>
    </row>
    <row r="592" spans="1:5" ht="42" x14ac:dyDescent="0.35">
      <c r="A592" s="8" t="s">
        <v>168</v>
      </c>
      <c r="B592" s="14" t="s">
        <v>195</v>
      </c>
      <c r="C592" s="14" t="s">
        <v>196</v>
      </c>
      <c r="D592" s="14" t="s">
        <v>197</v>
      </c>
      <c r="E592" s="14" t="s">
        <v>198</v>
      </c>
    </row>
    <row r="594" spans="1:5" x14ac:dyDescent="0.35">
      <c r="E594" s="47" t="s">
        <v>90</v>
      </c>
    </row>
    <row r="596" spans="1:5" x14ac:dyDescent="0.35">
      <c r="A596" s="15" t="s">
        <v>92</v>
      </c>
      <c r="B596" s="28" t="s">
        <v>11</v>
      </c>
      <c r="C596" s="28" t="s">
        <v>12</v>
      </c>
      <c r="D596" s="28" t="s">
        <v>1070</v>
      </c>
      <c r="E596" s="28" t="s">
        <v>14</v>
      </c>
    </row>
    <row r="597" spans="1:5" x14ac:dyDescent="0.35">
      <c r="A597" s="26" t="s">
        <v>1918</v>
      </c>
      <c r="B597" s="316" t="s">
        <v>1914</v>
      </c>
      <c r="C597" s="10" t="s">
        <v>588</v>
      </c>
      <c r="D597" s="10">
        <v>6</v>
      </c>
      <c r="E597" s="10"/>
    </row>
    <row r="598" spans="1:5" x14ac:dyDescent="0.35">
      <c r="A598" s="26" t="s">
        <v>1918</v>
      </c>
      <c r="B598" s="316" t="s">
        <v>1914</v>
      </c>
      <c r="C598" s="10" t="s">
        <v>589</v>
      </c>
      <c r="D598" s="10">
        <v>6</v>
      </c>
      <c r="E598" s="10"/>
    </row>
    <row r="599" spans="1:5" ht="15" thickBot="1" x14ac:dyDescent="0.4">
      <c r="A599" s="319"/>
      <c r="B599" s="320"/>
      <c r="C599" s="321"/>
      <c r="D599" s="523">
        <f>SUM(D597:D598)</f>
        <v>12</v>
      </c>
      <c r="E599" s="524">
        <v>714</v>
      </c>
    </row>
    <row r="600" spans="1:5" x14ac:dyDescent="0.35">
      <c r="A600" s="196"/>
      <c r="B600" s="196"/>
      <c r="C600" s="196"/>
      <c r="D600" s="196"/>
      <c r="E600" s="196"/>
    </row>
    <row r="601" spans="1:5" x14ac:dyDescent="0.35">
      <c r="A601" s="7" t="s">
        <v>30</v>
      </c>
      <c r="B601" s="27" t="s">
        <v>104</v>
      </c>
      <c r="C601" s="196"/>
      <c r="D601" s="196"/>
      <c r="E601" s="196"/>
    </row>
    <row r="602" spans="1:5" x14ac:dyDescent="0.35">
      <c r="A602" s="7" t="s">
        <v>32</v>
      </c>
      <c r="B602" s="27" t="s">
        <v>33</v>
      </c>
      <c r="C602" s="196"/>
      <c r="D602" s="196"/>
      <c r="E602" s="196"/>
    </row>
    <row r="603" spans="1:5" x14ac:dyDescent="0.35">
      <c r="A603" s="9" t="s">
        <v>34</v>
      </c>
      <c r="B603" s="30" t="s">
        <v>35</v>
      </c>
      <c r="C603" s="196"/>
      <c r="D603" s="196"/>
      <c r="E603" s="196"/>
    </row>
    <row r="604" spans="1:5" ht="28" x14ac:dyDescent="0.35">
      <c r="A604" s="8" t="s">
        <v>36</v>
      </c>
      <c r="B604" s="14" t="s">
        <v>105</v>
      </c>
      <c r="C604" s="14" t="s">
        <v>106</v>
      </c>
      <c r="D604" s="14" t="s">
        <v>107</v>
      </c>
      <c r="E604" s="22" t="s">
        <v>350</v>
      </c>
    </row>
    <row r="606" spans="1:5" x14ac:dyDescent="0.35">
      <c r="E606" s="312" t="s">
        <v>90</v>
      </c>
    </row>
    <row r="608" spans="1:5" x14ac:dyDescent="0.35">
      <c r="A608" s="521" t="s">
        <v>92</v>
      </c>
      <c r="B608" s="521" t="s">
        <v>11</v>
      </c>
      <c r="C608" s="521" t="s">
        <v>12</v>
      </c>
      <c r="D608" s="521" t="s">
        <v>1070</v>
      </c>
      <c r="E608" s="521" t="s">
        <v>14</v>
      </c>
    </row>
    <row r="609" spans="1:5" ht="28.5" thickBot="1" x14ac:dyDescent="0.4">
      <c r="A609" s="25" t="s">
        <v>1063</v>
      </c>
      <c r="B609" s="34" t="s">
        <v>1161</v>
      </c>
      <c r="C609" s="278" t="s">
        <v>1162</v>
      </c>
      <c r="D609" s="520">
        <v>3</v>
      </c>
      <c r="E609" s="25">
        <v>270</v>
      </c>
    </row>
    <row r="610" spans="1:5" ht="15" thickBot="1" x14ac:dyDescent="0.4">
      <c r="A610" s="319"/>
      <c r="B610" s="320"/>
      <c r="C610" s="321"/>
      <c r="D610" s="522">
        <f>D609</f>
        <v>3</v>
      </c>
      <c r="E610" s="328">
        <f>E609</f>
        <v>270</v>
      </c>
    </row>
    <row r="611" spans="1:5" x14ac:dyDescent="0.35">
      <c r="A611" s="196"/>
      <c r="B611" s="196"/>
      <c r="E611" s="196"/>
    </row>
    <row r="612" spans="1:5" x14ac:dyDescent="0.35">
      <c r="A612" s="7" t="s">
        <v>30</v>
      </c>
      <c r="B612" s="27" t="s">
        <v>1968</v>
      </c>
      <c r="E612" s="196"/>
    </row>
    <row r="613" spans="1:5" x14ac:dyDescent="0.35">
      <c r="A613" s="7" t="s">
        <v>32</v>
      </c>
      <c r="B613" s="27" t="s">
        <v>33</v>
      </c>
      <c r="E613" s="196"/>
    </row>
    <row r="614" spans="1:5" x14ac:dyDescent="0.35">
      <c r="A614" s="9" t="s">
        <v>34</v>
      </c>
      <c r="B614" s="30" t="s">
        <v>35</v>
      </c>
      <c r="E614" s="196"/>
    </row>
    <row r="615" spans="1:5" ht="28" x14ac:dyDescent="0.35">
      <c r="A615" s="8" t="s">
        <v>36</v>
      </c>
      <c r="B615" s="14" t="s">
        <v>105</v>
      </c>
      <c r="E615" s="98"/>
    </row>
    <row r="617" spans="1:5" x14ac:dyDescent="0.35">
      <c r="E617" s="312" t="s">
        <v>90</v>
      </c>
    </row>
  </sheetData>
  <hyperlinks>
    <hyperlink ref="E36" location="'Калининский район'!R1C1" display="Вернуться к району" xr:uid="{00000000-0004-0000-1B00-000000000000}"/>
    <hyperlink ref="E76" location="'Калининский район'!R1C1" display="Вернуться к району" xr:uid="{00000000-0004-0000-1B00-000001000000}"/>
    <hyperlink ref="E111" location="'Калининский район'!R1C1" display="Вернуться к району" xr:uid="{00000000-0004-0000-1B00-000002000000}"/>
    <hyperlink ref="E149" location="'Калининский район'!R1C1" display="Вернуться к району" xr:uid="{00000000-0004-0000-1B00-000003000000}"/>
    <hyperlink ref="E213" location="'Калининский район'!R1C1" display="Вернуться к району" xr:uid="{00000000-0004-0000-1B00-000004000000}"/>
    <hyperlink ref="E224" location="'Калининский район'!R1C1" display="Вернуться к району" xr:uid="{00000000-0004-0000-1B00-000005000000}"/>
    <hyperlink ref="E237" location="'Калининский район'!R1C1" display="Вернуться к району" xr:uid="{00000000-0004-0000-1B00-000006000000}"/>
    <hyperlink ref="E248" location="'Калининский район'!R1C1" display="Вернуться к району" xr:uid="{00000000-0004-0000-1B00-000007000000}"/>
    <hyperlink ref="E259" location="'Калининский район'!R1C1" display="Вернуться к району" xr:uid="{00000000-0004-0000-1B00-000008000000}"/>
    <hyperlink ref="E270" location="'Калининский район'!R1C1" display="Вернуться к району" xr:uid="{00000000-0004-0000-1B00-000009000000}"/>
    <hyperlink ref="E282" location="'Калининский район'!R1C1" display="Вернуться к району" xr:uid="{00000000-0004-0000-1B00-00000A000000}"/>
    <hyperlink ref="E293" location="'Калининский район'!R1C1" display="Вернуться к району" xr:uid="{00000000-0004-0000-1B00-00000B000000}"/>
    <hyperlink ref="E305" location="'Калининский район'!R1C1" display="Вернуться к району" xr:uid="{00000000-0004-0000-1B00-00000C000000}"/>
    <hyperlink ref="E316" location="'Калининский район'!R1C1" display="Вернуться к району" xr:uid="{00000000-0004-0000-1B00-00000D000000}"/>
    <hyperlink ref="E330" location="'Калининский район'!R1C1" display="Вернуться к району" xr:uid="{00000000-0004-0000-1B00-00000E000000}"/>
    <hyperlink ref="E341" location="'Калининский район'!R1C1" display="Вернуться к району" xr:uid="{00000000-0004-0000-1B00-00000F000000}"/>
    <hyperlink ref="E353" location="'Калининский район'!R1C1" display="Вернуться к району" xr:uid="{00000000-0004-0000-1B00-000010000000}"/>
    <hyperlink ref="E364" location="'Калининский район'!R1C1" display="Вернуться к району" xr:uid="{00000000-0004-0000-1B00-000011000000}"/>
    <hyperlink ref="E374" location="'Калининский район'!R1C1" display="Вернуться к району" xr:uid="{00000000-0004-0000-1B00-000012000000}"/>
    <hyperlink ref="E386" location="'Калининский район'!R1C1" display="Вернуться к району" xr:uid="{00000000-0004-0000-1B00-000013000000}"/>
    <hyperlink ref="E397" location="'Калининский район'!R1C1" display="Вернуться к району" xr:uid="{00000000-0004-0000-1B00-000014000000}"/>
    <hyperlink ref="E410" location="'Калининский район'!R1C1" display="Вернуться к району" xr:uid="{00000000-0004-0000-1B00-000015000000}"/>
    <hyperlink ref="E421" location="'Калининский район'!R1C1" display="Вернуться к району" xr:uid="{00000000-0004-0000-1B00-000016000000}"/>
    <hyperlink ref="E430" location="'Калининский район'!R1C1" display="Вернуться к району" xr:uid="{00000000-0004-0000-1B00-000017000000}"/>
    <hyperlink ref="E439" location="'Калининский район'!R1C1" display="Вернуться к району" xr:uid="{00000000-0004-0000-1B00-000018000000}"/>
    <hyperlink ref="E448" location="'Калининский район'!R1C1" display="Вернуться к району" xr:uid="{00000000-0004-0000-1B00-000019000000}"/>
    <hyperlink ref="E457" location="'Калининский район'!R1C1" display="Вернуться к району" xr:uid="{00000000-0004-0000-1B00-00001A000000}"/>
    <hyperlink ref="E466" location="'Калининский район'!R1C1" display="Вернуться к району" xr:uid="{00000000-0004-0000-1B00-00001B000000}"/>
    <hyperlink ref="E475" location="'Калининский район'!R1C1" display="Вернуться к району" xr:uid="{00000000-0004-0000-1B00-00001C000000}"/>
    <hyperlink ref="E484" location="'Калининский район'!R1C1" display="Вернуться к району" xr:uid="{00000000-0004-0000-1B00-00001D000000}"/>
    <hyperlink ref="E493" location="'Калининский район'!R1C1" display="Вернуться к району" xr:uid="{00000000-0004-0000-1B00-00001E000000}"/>
    <hyperlink ref="E502" location="'Калининский район'!R1C1" display="Вернуться к району" xr:uid="{00000000-0004-0000-1B00-00001F000000}"/>
    <hyperlink ref="E511" location="'Калининский район'!R1C1" display="Вернуться к району" xr:uid="{00000000-0004-0000-1B00-000020000000}"/>
    <hyperlink ref="E520" location="'Калининский район'!R1C1" display="Вернуться к району" xr:uid="{00000000-0004-0000-1B00-000021000000}"/>
    <hyperlink ref="E529" location="'Калининский район'!R1C1" display="Вернуться к району" xr:uid="{00000000-0004-0000-1B00-000022000000}"/>
    <hyperlink ref="E538" location="'Калининский район'!R1C1" display="Вернуться к району" xr:uid="{00000000-0004-0000-1B00-000023000000}"/>
    <hyperlink ref="E547" location="'Калининский район'!R1C1" display="Вернуться к району" xr:uid="{00000000-0004-0000-1B00-000024000000}"/>
    <hyperlink ref="E556" location="'Калининский район'!R1C1" display="Вернуться к району" xr:uid="{00000000-0004-0000-1B00-000025000000}"/>
    <hyperlink ref="E565" location="'Калининский район'!R1C1" display="Вернуться к району" xr:uid="{00000000-0004-0000-1B00-000026000000}"/>
    <hyperlink ref="E576" location="'Калининский район'!R1C1" display="Вернуться к району" xr:uid="{00000000-0004-0000-1B00-000027000000}"/>
    <hyperlink ref="E585" location="'Калининский район'!A1" display="Вернуться к району" xr:uid="{00000000-0004-0000-1B00-000028000000}"/>
    <hyperlink ref="E594" location="'Калининский район'!A1" display="Вернуться к району" xr:uid="{00000000-0004-0000-1B00-000029000000}"/>
    <hyperlink ref="E606" location="'Калининский район'!R1C1" display="Вернуться к району" xr:uid="{00000000-0004-0000-1B00-00002A000000}"/>
    <hyperlink ref="E617" location="'Калининский район'!R1C1" display="Вернуться к району" xr:uid="{00000000-0004-0000-1B00-00002B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455"/>
  <sheetViews>
    <sheetView topLeftCell="A392" workbookViewId="0">
      <selection activeCell="G100" sqref="G100"/>
    </sheetView>
  </sheetViews>
  <sheetFormatPr defaultColWidth="9.1796875" defaultRowHeight="14.5" x14ac:dyDescent="0.35"/>
  <cols>
    <col min="1" max="1" width="39.81640625" customWidth="1"/>
    <col min="2" max="2" width="26.81640625" customWidth="1"/>
    <col min="3" max="3" width="16.81640625" customWidth="1"/>
    <col min="4" max="4" width="19.7265625" customWidth="1"/>
    <col min="5" max="5" width="20.81640625" customWidth="1"/>
  </cols>
  <sheetData>
    <row r="1" spans="1:5" x14ac:dyDescent="0.35">
      <c r="A1" s="28" t="s">
        <v>10</v>
      </c>
      <c r="B1" s="28" t="s">
        <v>11</v>
      </c>
      <c r="C1" s="28" t="s">
        <v>12</v>
      </c>
      <c r="D1" s="28" t="s">
        <v>1070</v>
      </c>
      <c r="E1" s="28" t="s">
        <v>14</v>
      </c>
    </row>
    <row r="2" spans="1:5" x14ac:dyDescent="0.35">
      <c r="A2" s="124" t="s">
        <v>1045</v>
      </c>
      <c r="B2" s="257" t="s">
        <v>1071</v>
      </c>
      <c r="C2" s="257" t="s">
        <v>551</v>
      </c>
      <c r="D2" s="257">
        <v>11</v>
      </c>
      <c r="E2" s="197">
        <f>D2*36</f>
        <v>396</v>
      </c>
    </row>
    <row r="3" spans="1:5" x14ac:dyDescent="0.35">
      <c r="A3" s="124" t="s">
        <v>1045</v>
      </c>
      <c r="B3" s="257" t="s">
        <v>1071</v>
      </c>
      <c r="C3" s="257" t="s">
        <v>515</v>
      </c>
      <c r="D3" s="257">
        <v>6</v>
      </c>
      <c r="E3" s="197">
        <f t="shared" ref="E3:E19" si="0">D3*36</f>
        <v>216</v>
      </c>
    </row>
    <row r="4" spans="1:5" x14ac:dyDescent="0.35">
      <c r="A4" s="124" t="s">
        <v>1045</v>
      </c>
      <c r="B4" s="257" t="s">
        <v>1071</v>
      </c>
      <c r="C4" s="257" t="s">
        <v>1072</v>
      </c>
      <c r="D4" s="257">
        <v>5</v>
      </c>
      <c r="E4" s="197">
        <f t="shared" si="0"/>
        <v>180</v>
      </c>
    </row>
    <row r="5" spans="1:5" x14ac:dyDescent="0.35">
      <c r="A5" s="124" t="s">
        <v>1045</v>
      </c>
      <c r="B5" s="257" t="s">
        <v>1071</v>
      </c>
      <c r="C5" s="257" t="s">
        <v>1073</v>
      </c>
      <c r="D5" s="257">
        <v>6</v>
      </c>
      <c r="E5" s="197">
        <f t="shared" si="0"/>
        <v>216</v>
      </c>
    </row>
    <row r="6" spans="1:5" x14ac:dyDescent="0.35">
      <c r="A6" s="124" t="s">
        <v>1045</v>
      </c>
      <c r="B6" s="257" t="s">
        <v>1071</v>
      </c>
      <c r="C6" s="257" t="s">
        <v>1074</v>
      </c>
      <c r="D6" s="257">
        <v>8</v>
      </c>
      <c r="E6" s="197">
        <f t="shared" si="0"/>
        <v>288</v>
      </c>
    </row>
    <row r="7" spans="1:5" x14ac:dyDescent="0.35">
      <c r="A7" s="124" t="s">
        <v>1045</v>
      </c>
      <c r="B7" s="257" t="s">
        <v>1071</v>
      </c>
      <c r="C7" s="257" t="s">
        <v>635</v>
      </c>
      <c r="D7" s="257">
        <v>11</v>
      </c>
      <c r="E7" s="197">
        <f t="shared" si="0"/>
        <v>396</v>
      </c>
    </row>
    <row r="8" spans="1:5" x14ac:dyDescent="0.35">
      <c r="A8" s="124" t="s">
        <v>1045</v>
      </c>
      <c r="B8" s="257" t="s">
        <v>1075</v>
      </c>
      <c r="C8" s="257">
        <v>127</v>
      </c>
      <c r="D8" s="257">
        <v>1</v>
      </c>
      <c r="E8" s="197">
        <f t="shared" si="0"/>
        <v>36</v>
      </c>
    </row>
    <row r="9" spans="1:5" x14ac:dyDescent="0.35">
      <c r="A9" s="124" t="s">
        <v>1045</v>
      </c>
      <c r="B9" s="257" t="s">
        <v>1075</v>
      </c>
      <c r="C9" s="257" t="s">
        <v>1076</v>
      </c>
      <c r="D9" s="257">
        <v>1</v>
      </c>
      <c r="E9" s="197">
        <f t="shared" si="0"/>
        <v>36</v>
      </c>
    </row>
    <row r="10" spans="1:5" x14ac:dyDescent="0.35">
      <c r="A10" s="124" t="s">
        <v>1045</v>
      </c>
      <c r="B10" s="257" t="s">
        <v>1075</v>
      </c>
      <c r="C10" s="257" t="s">
        <v>1077</v>
      </c>
      <c r="D10" s="257">
        <v>4</v>
      </c>
      <c r="E10" s="197">
        <f t="shared" si="0"/>
        <v>144</v>
      </c>
    </row>
    <row r="11" spans="1:5" x14ac:dyDescent="0.35">
      <c r="A11" s="124" t="s">
        <v>1045</v>
      </c>
      <c r="B11" s="257" t="s">
        <v>1078</v>
      </c>
      <c r="C11" s="257" t="s">
        <v>544</v>
      </c>
      <c r="D11" s="257">
        <v>7</v>
      </c>
      <c r="E11" s="197">
        <f t="shared" si="0"/>
        <v>252</v>
      </c>
    </row>
    <row r="12" spans="1:5" x14ac:dyDescent="0.35">
      <c r="A12" s="124" t="s">
        <v>1045</v>
      </c>
      <c r="B12" s="257" t="s">
        <v>1078</v>
      </c>
      <c r="C12" s="257" t="s">
        <v>474</v>
      </c>
      <c r="D12" s="257">
        <v>9</v>
      </c>
      <c r="E12" s="197">
        <f t="shared" si="0"/>
        <v>324</v>
      </c>
    </row>
    <row r="13" spans="1:5" x14ac:dyDescent="0.35">
      <c r="A13" s="124" t="s">
        <v>1045</v>
      </c>
      <c r="B13" s="257" t="s">
        <v>1079</v>
      </c>
      <c r="C13" s="257" t="s">
        <v>509</v>
      </c>
      <c r="D13" s="257">
        <v>9</v>
      </c>
      <c r="E13" s="197">
        <f t="shared" si="0"/>
        <v>324</v>
      </c>
    </row>
    <row r="14" spans="1:5" x14ac:dyDescent="0.35">
      <c r="A14" s="124" t="s">
        <v>1045</v>
      </c>
      <c r="B14" s="27" t="s">
        <v>1080</v>
      </c>
      <c r="C14" s="185" t="s">
        <v>1081</v>
      </c>
      <c r="D14" s="27">
        <v>8</v>
      </c>
      <c r="E14" s="197">
        <f t="shared" si="0"/>
        <v>288</v>
      </c>
    </row>
    <row r="15" spans="1:5" x14ac:dyDescent="0.35">
      <c r="A15" s="124" t="s">
        <v>1045</v>
      </c>
      <c r="B15" s="27" t="s">
        <v>1082</v>
      </c>
      <c r="C15" s="27">
        <v>14</v>
      </c>
      <c r="D15" s="27">
        <v>6</v>
      </c>
      <c r="E15" s="197">
        <f t="shared" si="0"/>
        <v>216</v>
      </c>
    </row>
    <row r="16" spans="1:5" x14ac:dyDescent="0.35">
      <c r="A16" s="124" t="s">
        <v>1045</v>
      </c>
      <c r="B16" s="13" t="s">
        <v>1082</v>
      </c>
      <c r="C16" s="167" t="s">
        <v>1083</v>
      </c>
      <c r="D16" s="13">
        <v>6</v>
      </c>
      <c r="E16" s="197">
        <f t="shared" si="0"/>
        <v>216</v>
      </c>
    </row>
    <row r="17" spans="1:5" x14ac:dyDescent="0.35">
      <c r="A17" s="124" t="s">
        <v>1045</v>
      </c>
      <c r="B17" s="27" t="s">
        <v>1075</v>
      </c>
      <c r="C17" s="27">
        <v>125</v>
      </c>
      <c r="D17" s="27">
        <v>5</v>
      </c>
      <c r="E17" s="197">
        <f t="shared" si="0"/>
        <v>180</v>
      </c>
    </row>
    <row r="18" spans="1:5" x14ac:dyDescent="0.35">
      <c r="A18" s="124" t="s">
        <v>1045</v>
      </c>
      <c r="B18" s="27" t="s">
        <v>1071</v>
      </c>
      <c r="C18" s="185" t="s">
        <v>1084</v>
      </c>
      <c r="D18" s="27">
        <v>4</v>
      </c>
      <c r="E18" s="197">
        <f t="shared" si="0"/>
        <v>144</v>
      </c>
    </row>
    <row r="19" spans="1:5" x14ac:dyDescent="0.35">
      <c r="A19" s="124" t="s">
        <v>1045</v>
      </c>
      <c r="B19" s="27" t="s">
        <v>1078</v>
      </c>
      <c r="C19" s="185" t="s">
        <v>935</v>
      </c>
      <c r="D19" s="30">
        <v>4</v>
      </c>
      <c r="E19" s="197">
        <f t="shared" si="0"/>
        <v>144</v>
      </c>
    </row>
    <row r="20" spans="1:5" x14ac:dyDescent="0.35">
      <c r="A20" s="197"/>
      <c r="B20" s="197"/>
      <c r="C20" s="198"/>
      <c r="D20" s="204">
        <f>SUM(D2:D19)</f>
        <v>111</v>
      </c>
      <c r="E20" s="204">
        <f>SUM(E2:E19)</f>
        <v>3996</v>
      </c>
    </row>
    <row r="22" spans="1:5" x14ac:dyDescent="0.35">
      <c r="A22" s="7" t="s">
        <v>30</v>
      </c>
      <c r="B22" s="27" t="s">
        <v>31</v>
      </c>
      <c r="C22" s="2"/>
      <c r="D22" s="2"/>
      <c r="E22" s="2"/>
    </row>
    <row r="23" spans="1:5" x14ac:dyDescent="0.35">
      <c r="A23" s="7" t="s">
        <v>32</v>
      </c>
      <c r="B23" s="27" t="s">
        <v>33</v>
      </c>
      <c r="C23" s="2"/>
      <c r="D23" s="2"/>
      <c r="E23" s="2"/>
    </row>
    <row r="24" spans="1:5" x14ac:dyDescent="0.35">
      <c r="A24" s="9" t="s">
        <v>34</v>
      </c>
      <c r="B24" s="30" t="s">
        <v>35</v>
      </c>
      <c r="C24" s="2"/>
      <c r="D24" s="2"/>
      <c r="E24" s="2"/>
    </row>
    <row r="25" spans="1:5" ht="28" x14ac:dyDescent="0.35">
      <c r="A25" s="8" t="s">
        <v>36</v>
      </c>
      <c r="B25" s="14" t="s">
        <v>37</v>
      </c>
      <c r="C25" s="14" t="s">
        <v>38</v>
      </c>
      <c r="D25" s="14" t="s">
        <v>39</v>
      </c>
      <c r="E25" s="14" t="s">
        <v>40</v>
      </c>
    </row>
    <row r="27" spans="1:5" x14ac:dyDescent="0.35">
      <c r="E27" s="47" t="s">
        <v>90</v>
      </c>
    </row>
    <row r="29" spans="1:5" x14ac:dyDescent="0.35">
      <c r="A29" s="28" t="s">
        <v>10</v>
      </c>
      <c r="B29" s="28" t="s">
        <v>11</v>
      </c>
      <c r="C29" s="28" t="s">
        <v>12</v>
      </c>
      <c r="D29" s="28" t="s">
        <v>1070</v>
      </c>
      <c r="E29" s="28" t="s">
        <v>14</v>
      </c>
    </row>
    <row r="30" spans="1:5" x14ac:dyDescent="0.35">
      <c r="A30" s="124" t="s">
        <v>1046</v>
      </c>
      <c r="B30" s="258" t="s">
        <v>1085</v>
      </c>
      <c r="C30" s="258" t="s">
        <v>635</v>
      </c>
      <c r="D30" s="259">
        <v>2</v>
      </c>
      <c r="E30" s="10">
        <f>D30*36</f>
        <v>72</v>
      </c>
    </row>
    <row r="31" spans="1:5" x14ac:dyDescent="0.35">
      <c r="A31" s="124" t="s">
        <v>1046</v>
      </c>
      <c r="B31" s="27" t="s">
        <v>1071</v>
      </c>
      <c r="C31" s="185" t="s">
        <v>1086</v>
      </c>
      <c r="D31" s="27">
        <v>6</v>
      </c>
      <c r="E31" s="10">
        <f t="shared" ref="E31:E61" si="1">D31*36</f>
        <v>216</v>
      </c>
    </row>
    <row r="32" spans="1:5" x14ac:dyDescent="0.35">
      <c r="A32" s="124" t="s">
        <v>1046</v>
      </c>
      <c r="B32" s="258" t="s">
        <v>1071</v>
      </c>
      <c r="C32" s="258" t="s">
        <v>584</v>
      </c>
      <c r="D32" s="259">
        <v>3</v>
      </c>
      <c r="E32" s="10">
        <f t="shared" si="1"/>
        <v>108</v>
      </c>
    </row>
    <row r="33" spans="1:5" x14ac:dyDescent="0.35">
      <c r="A33" s="124" t="s">
        <v>1046</v>
      </c>
      <c r="B33" s="258" t="s">
        <v>1071</v>
      </c>
      <c r="C33" s="258" t="s">
        <v>1087</v>
      </c>
      <c r="D33" s="259">
        <v>2</v>
      </c>
      <c r="E33" s="10">
        <f t="shared" si="1"/>
        <v>72</v>
      </c>
    </row>
    <row r="34" spans="1:5" x14ac:dyDescent="0.35">
      <c r="A34" s="124" t="s">
        <v>1046</v>
      </c>
      <c r="B34" s="258" t="s">
        <v>1071</v>
      </c>
      <c r="C34" s="258" t="s">
        <v>1088</v>
      </c>
      <c r="D34" s="259">
        <v>1</v>
      </c>
      <c r="E34" s="10">
        <f t="shared" si="1"/>
        <v>36</v>
      </c>
    </row>
    <row r="35" spans="1:5" x14ac:dyDescent="0.35">
      <c r="A35" s="124" t="s">
        <v>1046</v>
      </c>
      <c r="B35" s="258" t="s">
        <v>1071</v>
      </c>
      <c r="C35" s="258" t="s">
        <v>1089</v>
      </c>
      <c r="D35" s="259">
        <v>1</v>
      </c>
      <c r="E35" s="10">
        <f t="shared" si="1"/>
        <v>36</v>
      </c>
    </row>
    <row r="36" spans="1:5" x14ac:dyDescent="0.35">
      <c r="A36" s="124" t="s">
        <v>1046</v>
      </c>
      <c r="B36" s="258" t="s">
        <v>1071</v>
      </c>
      <c r="C36" s="258" t="s">
        <v>1090</v>
      </c>
      <c r="D36" s="259">
        <v>3</v>
      </c>
      <c r="E36" s="10">
        <f t="shared" si="1"/>
        <v>108</v>
      </c>
    </row>
    <row r="37" spans="1:5" x14ac:dyDescent="0.35">
      <c r="A37" s="124" t="s">
        <v>1046</v>
      </c>
      <c r="B37" s="258" t="s">
        <v>1071</v>
      </c>
      <c r="C37" s="258" t="s">
        <v>655</v>
      </c>
      <c r="D37" s="259">
        <v>4</v>
      </c>
      <c r="E37" s="10">
        <f t="shared" si="1"/>
        <v>144</v>
      </c>
    </row>
    <row r="38" spans="1:5" x14ac:dyDescent="0.35">
      <c r="A38" s="124" t="s">
        <v>1046</v>
      </c>
      <c r="B38" s="258" t="s">
        <v>1082</v>
      </c>
      <c r="C38" s="258" t="s">
        <v>404</v>
      </c>
      <c r="D38" s="259">
        <v>1</v>
      </c>
      <c r="E38" s="10">
        <f t="shared" si="1"/>
        <v>36</v>
      </c>
    </row>
    <row r="39" spans="1:5" x14ac:dyDescent="0.35">
      <c r="A39" s="124" t="s">
        <v>1046</v>
      </c>
      <c r="B39" s="258" t="s">
        <v>1082</v>
      </c>
      <c r="C39" s="258" t="s">
        <v>1091</v>
      </c>
      <c r="D39" s="259">
        <v>5</v>
      </c>
      <c r="E39" s="10">
        <f t="shared" si="1"/>
        <v>180</v>
      </c>
    </row>
    <row r="40" spans="1:5" x14ac:dyDescent="0.35">
      <c r="A40" s="124" t="s">
        <v>1046</v>
      </c>
      <c r="B40" s="258" t="s">
        <v>1092</v>
      </c>
      <c r="C40" s="258" t="s">
        <v>1093</v>
      </c>
      <c r="D40" s="259">
        <v>2</v>
      </c>
      <c r="E40" s="10">
        <f t="shared" si="1"/>
        <v>72</v>
      </c>
    </row>
    <row r="41" spans="1:5" x14ac:dyDescent="0.35">
      <c r="A41" s="124" t="s">
        <v>1046</v>
      </c>
      <c r="B41" s="258" t="s">
        <v>1092</v>
      </c>
      <c r="C41" s="258" t="s">
        <v>1094</v>
      </c>
      <c r="D41" s="259">
        <v>7</v>
      </c>
      <c r="E41" s="10">
        <f t="shared" si="1"/>
        <v>252</v>
      </c>
    </row>
    <row r="42" spans="1:5" x14ac:dyDescent="0.35">
      <c r="A42" s="124" t="s">
        <v>1046</v>
      </c>
      <c r="B42" s="258" t="s">
        <v>1092</v>
      </c>
      <c r="C42" s="258">
        <v>2</v>
      </c>
      <c r="D42" s="259">
        <v>5</v>
      </c>
      <c r="E42" s="10">
        <f t="shared" si="1"/>
        <v>180</v>
      </c>
    </row>
    <row r="43" spans="1:5" x14ac:dyDescent="0.35">
      <c r="A43" s="124" t="s">
        <v>1046</v>
      </c>
      <c r="B43" s="258" t="s">
        <v>1095</v>
      </c>
      <c r="C43" s="258" t="s">
        <v>259</v>
      </c>
      <c r="D43" s="259">
        <v>8</v>
      </c>
      <c r="E43" s="10">
        <f t="shared" si="1"/>
        <v>288</v>
      </c>
    </row>
    <row r="44" spans="1:5" x14ac:dyDescent="0.35">
      <c r="A44" s="124" t="s">
        <v>1046</v>
      </c>
      <c r="B44" s="258" t="s">
        <v>1095</v>
      </c>
      <c r="C44" s="258" t="s">
        <v>587</v>
      </c>
      <c r="D44" s="259">
        <v>6</v>
      </c>
      <c r="E44" s="10">
        <f t="shared" si="1"/>
        <v>216</v>
      </c>
    </row>
    <row r="45" spans="1:5" x14ac:dyDescent="0.35">
      <c r="A45" s="124" t="s">
        <v>1046</v>
      </c>
      <c r="B45" s="258" t="s">
        <v>1095</v>
      </c>
      <c r="C45" s="258" t="s">
        <v>471</v>
      </c>
      <c r="D45" s="259">
        <v>1</v>
      </c>
      <c r="E45" s="10">
        <f t="shared" si="1"/>
        <v>36</v>
      </c>
    </row>
    <row r="46" spans="1:5" x14ac:dyDescent="0.35">
      <c r="A46" s="124" t="s">
        <v>1046</v>
      </c>
      <c r="B46" s="258" t="s">
        <v>1095</v>
      </c>
      <c r="C46" s="258" t="s">
        <v>710</v>
      </c>
      <c r="D46" s="259">
        <v>5</v>
      </c>
      <c r="E46" s="10">
        <f t="shared" si="1"/>
        <v>180</v>
      </c>
    </row>
    <row r="47" spans="1:5" x14ac:dyDescent="0.35">
      <c r="A47" s="124" t="s">
        <v>1046</v>
      </c>
      <c r="B47" s="258" t="s">
        <v>1095</v>
      </c>
      <c r="C47" s="258" t="s">
        <v>267</v>
      </c>
      <c r="D47" s="259">
        <v>6</v>
      </c>
      <c r="E47" s="10">
        <f t="shared" si="1"/>
        <v>216</v>
      </c>
    </row>
    <row r="48" spans="1:5" x14ac:dyDescent="0.35">
      <c r="A48" s="124" t="s">
        <v>1046</v>
      </c>
      <c r="B48" s="258" t="s">
        <v>1096</v>
      </c>
      <c r="C48" s="258">
        <v>8</v>
      </c>
      <c r="D48" s="259">
        <v>2</v>
      </c>
      <c r="E48" s="10">
        <f t="shared" si="1"/>
        <v>72</v>
      </c>
    </row>
    <row r="49" spans="1:5" x14ac:dyDescent="0.35">
      <c r="A49" s="124" t="s">
        <v>1046</v>
      </c>
      <c r="B49" s="13" t="s">
        <v>1097</v>
      </c>
      <c r="C49" s="27">
        <v>41</v>
      </c>
      <c r="D49" s="29">
        <v>6</v>
      </c>
      <c r="E49" s="10">
        <f t="shared" si="1"/>
        <v>216</v>
      </c>
    </row>
    <row r="50" spans="1:5" x14ac:dyDescent="0.35">
      <c r="A50" s="124" t="s">
        <v>1046</v>
      </c>
      <c r="B50" s="13" t="s">
        <v>1098</v>
      </c>
      <c r="C50" s="185" t="s">
        <v>1099</v>
      </c>
      <c r="D50" s="29">
        <v>3</v>
      </c>
      <c r="E50" s="10">
        <f t="shared" si="1"/>
        <v>108</v>
      </c>
    </row>
    <row r="51" spans="1:5" x14ac:dyDescent="0.35">
      <c r="A51" s="124" t="s">
        <v>1046</v>
      </c>
      <c r="B51" s="13" t="s">
        <v>1098</v>
      </c>
      <c r="C51" s="185" t="s">
        <v>49</v>
      </c>
      <c r="D51" s="29">
        <v>4</v>
      </c>
      <c r="E51" s="10">
        <f t="shared" si="1"/>
        <v>144</v>
      </c>
    </row>
    <row r="52" spans="1:5" x14ac:dyDescent="0.35">
      <c r="A52" s="124" t="s">
        <v>1046</v>
      </c>
      <c r="B52" s="13" t="s">
        <v>1098</v>
      </c>
      <c r="C52" s="185" t="s">
        <v>1100</v>
      </c>
      <c r="D52" s="29">
        <v>2</v>
      </c>
      <c r="E52" s="10">
        <f t="shared" si="1"/>
        <v>72</v>
      </c>
    </row>
    <row r="53" spans="1:5" x14ac:dyDescent="0.35">
      <c r="A53" s="124" t="s">
        <v>1046</v>
      </c>
      <c r="B53" s="13" t="s">
        <v>1098</v>
      </c>
      <c r="C53" s="27">
        <v>13</v>
      </c>
      <c r="D53" s="29">
        <v>1</v>
      </c>
      <c r="E53" s="10">
        <f t="shared" si="1"/>
        <v>36</v>
      </c>
    </row>
    <row r="54" spans="1:5" x14ac:dyDescent="0.35">
      <c r="A54" s="124" t="s">
        <v>1046</v>
      </c>
      <c r="B54" s="13" t="s">
        <v>1082</v>
      </c>
      <c r="C54" s="185" t="s">
        <v>1101</v>
      </c>
      <c r="D54" s="29">
        <v>2</v>
      </c>
      <c r="E54" s="10">
        <f t="shared" si="1"/>
        <v>72</v>
      </c>
    </row>
    <row r="55" spans="1:5" x14ac:dyDescent="0.35">
      <c r="A55" s="124" t="s">
        <v>1046</v>
      </c>
      <c r="B55" s="13" t="s">
        <v>1082</v>
      </c>
      <c r="C55" s="185" t="s">
        <v>1102</v>
      </c>
      <c r="D55" s="29">
        <v>3</v>
      </c>
      <c r="E55" s="10">
        <f t="shared" si="1"/>
        <v>108</v>
      </c>
    </row>
    <row r="56" spans="1:5" x14ac:dyDescent="0.35">
      <c r="A56" s="124" t="s">
        <v>1046</v>
      </c>
      <c r="B56" s="27" t="s">
        <v>1103</v>
      </c>
      <c r="C56" s="185" t="s">
        <v>1081</v>
      </c>
      <c r="D56" s="29">
        <v>3</v>
      </c>
      <c r="E56" s="10">
        <f t="shared" si="1"/>
        <v>108</v>
      </c>
    </row>
    <row r="57" spans="1:5" x14ac:dyDescent="0.35">
      <c r="A57" s="124" t="s">
        <v>1046</v>
      </c>
      <c r="B57" s="27" t="s">
        <v>1104</v>
      </c>
      <c r="C57" s="185" t="s">
        <v>681</v>
      </c>
      <c r="D57" s="29">
        <v>3</v>
      </c>
      <c r="E57" s="10">
        <f t="shared" si="1"/>
        <v>108</v>
      </c>
    </row>
    <row r="58" spans="1:5" x14ac:dyDescent="0.35">
      <c r="A58" s="124" t="s">
        <v>1046</v>
      </c>
      <c r="B58" s="27" t="s">
        <v>1095</v>
      </c>
      <c r="C58" s="185" t="s">
        <v>15</v>
      </c>
      <c r="D58" s="29">
        <v>6</v>
      </c>
      <c r="E58" s="10">
        <f t="shared" si="1"/>
        <v>216</v>
      </c>
    </row>
    <row r="59" spans="1:5" x14ac:dyDescent="0.35">
      <c r="A59" s="124" t="s">
        <v>1046</v>
      </c>
      <c r="B59" s="27" t="s">
        <v>1105</v>
      </c>
      <c r="C59" s="185" t="s">
        <v>681</v>
      </c>
      <c r="D59" s="29">
        <v>2</v>
      </c>
      <c r="E59" s="10">
        <f t="shared" si="1"/>
        <v>72</v>
      </c>
    </row>
    <row r="60" spans="1:5" x14ac:dyDescent="0.35">
      <c r="A60" s="124" t="s">
        <v>1046</v>
      </c>
      <c r="B60" s="258" t="s">
        <v>1071</v>
      </c>
      <c r="C60" s="185" t="s">
        <v>1106</v>
      </c>
      <c r="D60" s="29">
        <v>1</v>
      </c>
      <c r="E60" s="10">
        <f t="shared" si="1"/>
        <v>36</v>
      </c>
    </row>
    <row r="61" spans="1:5" x14ac:dyDescent="0.35">
      <c r="A61" s="124" t="s">
        <v>1046</v>
      </c>
      <c r="B61" s="27" t="s">
        <v>1082</v>
      </c>
      <c r="C61" s="185" t="s">
        <v>1107</v>
      </c>
      <c r="D61" s="29">
        <v>9</v>
      </c>
      <c r="E61" s="10">
        <f t="shared" si="1"/>
        <v>324</v>
      </c>
    </row>
    <row r="62" spans="1:5" x14ac:dyDescent="0.35">
      <c r="A62" s="201"/>
      <c r="B62" s="201"/>
      <c r="C62" s="202"/>
      <c r="D62" s="204">
        <f>SUM(D30:D61)</f>
        <v>115</v>
      </c>
      <c r="E62" s="204">
        <f>SUM(E30:E61)</f>
        <v>4140</v>
      </c>
    </row>
    <row r="64" spans="1:5" x14ac:dyDescent="0.35">
      <c r="A64" s="7" t="s">
        <v>30</v>
      </c>
      <c r="B64" s="27" t="s">
        <v>31</v>
      </c>
      <c r="C64" s="2"/>
      <c r="D64" s="2"/>
      <c r="E64" s="2"/>
    </row>
    <row r="65" spans="1:5" x14ac:dyDescent="0.35">
      <c r="A65" s="7" t="s">
        <v>32</v>
      </c>
      <c r="B65" s="27" t="s">
        <v>33</v>
      </c>
      <c r="C65" s="2"/>
      <c r="D65" s="2"/>
      <c r="E65" s="2"/>
    </row>
    <row r="66" spans="1:5" x14ac:dyDescent="0.35">
      <c r="A66" s="9" t="s">
        <v>34</v>
      </c>
      <c r="B66" s="30" t="s">
        <v>35</v>
      </c>
      <c r="C66" s="2"/>
      <c r="D66" s="2"/>
      <c r="E66" s="2"/>
    </row>
    <row r="67" spans="1:5" ht="28" x14ac:dyDescent="0.35">
      <c r="A67" s="8" t="s">
        <v>36</v>
      </c>
      <c r="B67" s="14" t="s">
        <v>37</v>
      </c>
      <c r="C67" s="14" t="s">
        <v>38</v>
      </c>
      <c r="D67" s="14" t="s">
        <v>39</v>
      </c>
      <c r="E67" s="14" t="s">
        <v>40</v>
      </c>
    </row>
    <row r="69" spans="1:5" x14ac:dyDescent="0.35">
      <c r="E69" s="47" t="s">
        <v>90</v>
      </c>
    </row>
    <row r="71" spans="1:5" x14ac:dyDescent="0.35">
      <c r="A71" s="28" t="s">
        <v>10</v>
      </c>
      <c r="B71" s="28" t="s">
        <v>11</v>
      </c>
      <c r="C71" s="28" t="s">
        <v>12</v>
      </c>
      <c r="D71" s="260" t="s">
        <v>1070</v>
      </c>
      <c r="E71" s="28" t="s">
        <v>14</v>
      </c>
    </row>
    <row r="72" spans="1:5" x14ac:dyDescent="0.35">
      <c r="A72" s="124" t="s">
        <v>1047</v>
      </c>
      <c r="B72" s="13" t="s">
        <v>1108</v>
      </c>
      <c r="C72" s="167" t="s">
        <v>15</v>
      </c>
      <c r="D72" s="13">
        <v>8</v>
      </c>
      <c r="E72" s="197">
        <f>D72*36</f>
        <v>288</v>
      </c>
    </row>
    <row r="73" spans="1:5" x14ac:dyDescent="0.35">
      <c r="A73" s="124" t="s">
        <v>1047</v>
      </c>
      <c r="B73" s="13" t="s">
        <v>1109</v>
      </c>
      <c r="C73" s="167" t="s">
        <v>1110</v>
      </c>
      <c r="D73" s="13">
        <v>16</v>
      </c>
      <c r="E73" s="197">
        <f t="shared" ref="E73:E86" si="2">D73*36</f>
        <v>576</v>
      </c>
    </row>
    <row r="74" spans="1:5" x14ac:dyDescent="0.35">
      <c r="A74" s="124" t="s">
        <v>1047</v>
      </c>
      <c r="B74" s="13" t="s">
        <v>1109</v>
      </c>
      <c r="C74" s="167" t="s">
        <v>1111</v>
      </c>
      <c r="D74" s="13">
        <v>12</v>
      </c>
      <c r="E74" s="197">
        <f t="shared" si="2"/>
        <v>432</v>
      </c>
    </row>
    <row r="75" spans="1:5" x14ac:dyDescent="0.35">
      <c r="A75" s="124" t="s">
        <v>1047</v>
      </c>
      <c r="B75" s="13" t="s">
        <v>1109</v>
      </c>
      <c r="C75" s="167" t="s">
        <v>1112</v>
      </c>
      <c r="D75" s="13">
        <v>13</v>
      </c>
      <c r="E75" s="197">
        <f t="shared" si="2"/>
        <v>468</v>
      </c>
    </row>
    <row r="76" spans="1:5" x14ac:dyDescent="0.35">
      <c r="A76" s="124" t="s">
        <v>1047</v>
      </c>
      <c r="B76" s="257" t="s">
        <v>1113</v>
      </c>
      <c r="C76" s="261" t="s">
        <v>1114</v>
      </c>
      <c r="D76" s="257">
        <v>4</v>
      </c>
      <c r="E76" s="197">
        <f t="shared" si="2"/>
        <v>144</v>
      </c>
    </row>
    <row r="77" spans="1:5" x14ac:dyDescent="0.35">
      <c r="A77" s="124" t="s">
        <v>1047</v>
      </c>
      <c r="B77" s="257" t="s">
        <v>1113</v>
      </c>
      <c r="C77" s="257">
        <v>25</v>
      </c>
      <c r="D77" s="257">
        <v>14</v>
      </c>
      <c r="E77" s="197">
        <f t="shared" si="2"/>
        <v>504</v>
      </c>
    </row>
    <row r="78" spans="1:5" x14ac:dyDescent="0.35">
      <c r="A78" s="124" t="s">
        <v>1047</v>
      </c>
      <c r="B78" s="13" t="s">
        <v>1097</v>
      </c>
      <c r="C78" s="167" t="s">
        <v>1115</v>
      </c>
      <c r="D78" s="13">
        <v>2</v>
      </c>
      <c r="E78" s="197">
        <f t="shared" si="2"/>
        <v>72</v>
      </c>
    </row>
    <row r="79" spans="1:5" x14ac:dyDescent="0.35">
      <c r="A79" s="124" t="s">
        <v>1047</v>
      </c>
      <c r="B79" s="177" t="s">
        <v>1116</v>
      </c>
      <c r="C79" s="177" t="s">
        <v>1117</v>
      </c>
      <c r="D79" s="177">
        <v>11</v>
      </c>
      <c r="E79" s="197">
        <f t="shared" si="2"/>
        <v>396</v>
      </c>
    </row>
    <row r="80" spans="1:5" x14ac:dyDescent="0.35">
      <c r="A80" s="124" t="s">
        <v>1047</v>
      </c>
      <c r="B80" s="177" t="s">
        <v>1116</v>
      </c>
      <c r="C80" s="177">
        <v>28</v>
      </c>
      <c r="D80" s="177">
        <v>7</v>
      </c>
      <c r="E80" s="197">
        <f t="shared" si="2"/>
        <v>252</v>
      </c>
    </row>
    <row r="81" spans="1:5" x14ac:dyDescent="0.35">
      <c r="A81" s="124" t="s">
        <v>1047</v>
      </c>
      <c r="B81" s="177" t="s">
        <v>1118</v>
      </c>
      <c r="C81" s="177">
        <v>3</v>
      </c>
      <c r="D81" s="177">
        <v>9</v>
      </c>
      <c r="E81" s="197">
        <f t="shared" si="2"/>
        <v>324</v>
      </c>
    </row>
    <row r="82" spans="1:5" x14ac:dyDescent="0.35">
      <c r="A82" s="124" t="s">
        <v>1047</v>
      </c>
      <c r="B82" s="13" t="s">
        <v>1119</v>
      </c>
      <c r="C82" s="185" t="s">
        <v>1120</v>
      </c>
      <c r="D82" s="27">
        <v>1</v>
      </c>
      <c r="E82" s="197">
        <f t="shared" si="2"/>
        <v>36</v>
      </c>
    </row>
    <row r="83" spans="1:5" x14ac:dyDescent="0.35">
      <c r="A83" s="124" t="s">
        <v>1047</v>
      </c>
      <c r="B83" s="177" t="s">
        <v>1121</v>
      </c>
      <c r="C83" s="177">
        <v>12</v>
      </c>
      <c r="D83" s="177">
        <v>4</v>
      </c>
      <c r="E83" s="197">
        <f t="shared" si="2"/>
        <v>144</v>
      </c>
    </row>
    <row r="84" spans="1:5" x14ac:dyDescent="0.35">
      <c r="A84" s="124" t="s">
        <v>1047</v>
      </c>
      <c r="B84" s="257" t="s">
        <v>1071</v>
      </c>
      <c r="C84" s="262" t="s">
        <v>1122</v>
      </c>
      <c r="D84" s="263">
        <v>6</v>
      </c>
      <c r="E84" s="197">
        <f t="shared" si="2"/>
        <v>216</v>
      </c>
    </row>
    <row r="85" spans="1:5" x14ac:dyDescent="0.35">
      <c r="A85" s="124" t="s">
        <v>1047</v>
      </c>
      <c r="B85" s="257" t="s">
        <v>1071</v>
      </c>
      <c r="C85" s="263">
        <v>7</v>
      </c>
      <c r="D85" s="263">
        <v>2</v>
      </c>
      <c r="E85" s="197">
        <f t="shared" si="2"/>
        <v>72</v>
      </c>
    </row>
    <row r="86" spans="1:5" x14ac:dyDescent="0.35">
      <c r="A86" s="124" t="s">
        <v>1047</v>
      </c>
      <c r="B86" s="257" t="s">
        <v>1071</v>
      </c>
      <c r="C86" s="263">
        <v>9</v>
      </c>
      <c r="D86" s="263">
        <v>2</v>
      </c>
      <c r="E86" s="197">
        <f t="shared" si="2"/>
        <v>72</v>
      </c>
    </row>
    <row r="87" spans="1:5" x14ac:dyDescent="0.35">
      <c r="A87" s="197"/>
      <c r="B87" s="197"/>
      <c r="C87" s="197"/>
      <c r="D87" s="204">
        <f>SUM(D72:D86)</f>
        <v>111</v>
      </c>
      <c r="E87" s="204">
        <f>SUM(E72:E86)</f>
        <v>3996</v>
      </c>
    </row>
    <row r="89" spans="1:5" x14ac:dyDescent="0.35">
      <c r="A89" s="7" t="s">
        <v>30</v>
      </c>
      <c r="B89" s="27" t="s">
        <v>31</v>
      </c>
      <c r="C89" s="2"/>
      <c r="D89" s="2"/>
      <c r="E89" s="2"/>
    </row>
    <row r="90" spans="1:5" x14ac:dyDescent="0.35">
      <c r="A90" s="7" t="s">
        <v>32</v>
      </c>
      <c r="B90" s="27" t="s">
        <v>33</v>
      </c>
      <c r="C90" s="2"/>
      <c r="D90" s="2"/>
      <c r="E90" s="2"/>
    </row>
    <row r="91" spans="1:5" x14ac:dyDescent="0.35">
      <c r="A91" s="9" t="s">
        <v>34</v>
      </c>
      <c r="B91" s="30" t="s">
        <v>35</v>
      </c>
      <c r="C91" s="2"/>
      <c r="D91" s="2"/>
      <c r="E91" s="2"/>
    </row>
    <row r="92" spans="1:5" ht="28" x14ac:dyDescent="0.35">
      <c r="A92" s="8" t="s">
        <v>36</v>
      </c>
      <c r="B92" s="14" t="s">
        <v>37</v>
      </c>
      <c r="C92" s="14" t="s">
        <v>38</v>
      </c>
      <c r="D92" s="14" t="s">
        <v>39</v>
      </c>
      <c r="E92" s="14" t="s">
        <v>40</v>
      </c>
    </row>
    <row r="94" spans="1:5" x14ac:dyDescent="0.35">
      <c r="E94" s="47" t="s">
        <v>90</v>
      </c>
    </row>
    <row r="96" spans="1:5" x14ac:dyDescent="0.35">
      <c r="A96" s="264" t="s">
        <v>10</v>
      </c>
      <c r="B96" s="264" t="s">
        <v>11</v>
      </c>
      <c r="C96" s="264" t="s">
        <v>12</v>
      </c>
      <c r="D96" s="265" t="s">
        <v>1070</v>
      </c>
      <c r="E96" s="265" t="s">
        <v>14</v>
      </c>
    </row>
    <row r="97" spans="1:5" x14ac:dyDescent="0.35">
      <c r="A97" s="124" t="s">
        <v>1048</v>
      </c>
      <c r="B97" s="257" t="s">
        <v>1123</v>
      </c>
      <c r="C97" s="257" t="s">
        <v>1124</v>
      </c>
      <c r="D97" s="257">
        <v>24</v>
      </c>
      <c r="E97" s="197">
        <f>D97*36</f>
        <v>864</v>
      </c>
    </row>
    <row r="98" spans="1:5" x14ac:dyDescent="0.35">
      <c r="A98" s="124" t="s">
        <v>1048</v>
      </c>
      <c r="B98" s="257" t="s">
        <v>1078</v>
      </c>
      <c r="C98" s="257" t="s">
        <v>536</v>
      </c>
      <c r="D98" s="257">
        <v>10</v>
      </c>
      <c r="E98" s="197">
        <f t="shared" ref="E98:E105" si="3">D98*36</f>
        <v>360</v>
      </c>
    </row>
    <row r="99" spans="1:5" x14ac:dyDescent="0.35">
      <c r="A99" s="124" t="s">
        <v>1048</v>
      </c>
      <c r="B99" s="13" t="s">
        <v>1125</v>
      </c>
      <c r="C99" s="13">
        <v>1</v>
      </c>
      <c r="D99" s="13">
        <v>6</v>
      </c>
      <c r="E99" s="197">
        <f t="shared" si="3"/>
        <v>216</v>
      </c>
    </row>
    <row r="100" spans="1:5" x14ac:dyDescent="0.35">
      <c r="A100" s="124" t="s">
        <v>1048</v>
      </c>
      <c r="B100" s="13" t="s">
        <v>1126</v>
      </c>
      <c r="C100" s="167" t="s">
        <v>1127</v>
      </c>
      <c r="D100" s="13">
        <v>8</v>
      </c>
      <c r="E100" s="197">
        <f t="shared" si="3"/>
        <v>288</v>
      </c>
    </row>
    <row r="101" spans="1:5" x14ac:dyDescent="0.35">
      <c r="A101" s="124" t="s">
        <v>1048</v>
      </c>
      <c r="B101" s="13" t="s">
        <v>1079</v>
      </c>
      <c r="C101" s="167" t="s">
        <v>1128</v>
      </c>
      <c r="D101" s="13">
        <v>2</v>
      </c>
      <c r="E101" s="197">
        <f t="shared" si="3"/>
        <v>72</v>
      </c>
    </row>
    <row r="102" spans="1:5" x14ac:dyDescent="0.35">
      <c r="A102" s="124" t="s">
        <v>1048</v>
      </c>
      <c r="B102" s="13" t="s">
        <v>1097</v>
      </c>
      <c r="C102" s="167" t="s">
        <v>1129</v>
      </c>
      <c r="D102" s="13">
        <v>6</v>
      </c>
      <c r="E102" s="197">
        <f t="shared" si="3"/>
        <v>216</v>
      </c>
    </row>
    <row r="103" spans="1:5" x14ac:dyDescent="0.35">
      <c r="A103" s="124" t="s">
        <v>1048</v>
      </c>
      <c r="B103" s="13" t="s">
        <v>1078</v>
      </c>
      <c r="C103" s="13">
        <v>34</v>
      </c>
      <c r="D103" s="13">
        <v>3</v>
      </c>
      <c r="E103" s="197">
        <f t="shared" si="3"/>
        <v>108</v>
      </c>
    </row>
    <row r="104" spans="1:5" x14ac:dyDescent="0.35">
      <c r="A104" s="124" t="s">
        <v>1048</v>
      </c>
      <c r="B104" s="13" t="s">
        <v>1078</v>
      </c>
      <c r="C104" s="167" t="s">
        <v>1130</v>
      </c>
      <c r="D104" s="13">
        <v>7</v>
      </c>
      <c r="E104" s="197">
        <f t="shared" si="3"/>
        <v>252</v>
      </c>
    </row>
    <row r="105" spans="1:5" x14ac:dyDescent="0.35">
      <c r="A105" s="124" t="s">
        <v>1048</v>
      </c>
      <c r="B105" s="13" t="s">
        <v>1075</v>
      </c>
      <c r="C105" s="167" t="s">
        <v>1131</v>
      </c>
      <c r="D105" s="13">
        <v>2</v>
      </c>
      <c r="E105" s="197">
        <f t="shared" si="3"/>
        <v>72</v>
      </c>
    </row>
    <row r="106" spans="1:5" x14ac:dyDescent="0.35">
      <c r="A106" s="197"/>
      <c r="B106" s="197"/>
      <c r="C106" s="197"/>
      <c r="D106" s="204">
        <f>SUM(D97:D105)</f>
        <v>68</v>
      </c>
      <c r="E106" s="204">
        <f>SUM(E97:E105)</f>
        <v>2448</v>
      </c>
    </row>
    <row r="108" spans="1:5" x14ac:dyDescent="0.35">
      <c r="A108" s="7" t="s">
        <v>30</v>
      </c>
      <c r="B108" s="27" t="s">
        <v>31</v>
      </c>
      <c r="C108" s="2"/>
      <c r="D108" s="2"/>
      <c r="E108" s="2"/>
    </row>
    <row r="109" spans="1:5" x14ac:dyDescent="0.35">
      <c r="A109" s="7" t="s">
        <v>32</v>
      </c>
      <c r="B109" s="27" t="s">
        <v>33</v>
      </c>
      <c r="C109" s="2"/>
      <c r="D109" s="2"/>
      <c r="E109" s="2"/>
    </row>
    <row r="110" spans="1:5" x14ac:dyDescent="0.35">
      <c r="A110" s="9" t="s">
        <v>34</v>
      </c>
      <c r="B110" s="30" t="s">
        <v>35</v>
      </c>
      <c r="C110" s="2"/>
      <c r="D110" s="2"/>
      <c r="E110" s="2"/>
    </row>
    <row r="111" spans="1:5" ht="28" x14ac:dyDescent="0.35">
      <c r="A111" s="8" t="s">
        <v>36</v>
      </c>
      <c r="B111" s="14" t="s">
        <v>37</v>
      </c>
      <c r="C111" s="14" t="s">
        <v>38</v>
      </c>
      <c r="D111" s="14" t="s">
        <v>39</v>
      </c>
      <c r="E111" s="14" t="s">
        <v>40</v>
      </c>
    </row>
    <row r="113" spans="1:5" x14ac:dyDescent="0.35">
      <c r="E113" s="47" t="s">
        <v>90</v>
      </c>
    </row>
    <row r="115" spans="1:5" x14ac:dyDescent="0.35">
      <c r="A115" s="15" t="s">
        <v>10</v>
      </c>
      <c r="B115" s="15" t="s">
        <v>11</v>
      </c>
      <c r="C115" s="15" t="s">
        <v>12</v>
      </c>
      <c r="D115" s="28" t="s">
        <v>1070</v>
      </c>
      <c r="E115" s="28" t="s">
        <v>14</v>
      </c>
    </row>
    <row r="116" spans="1:5" x14ac:dyDescent="0.35">
      <c r="A116" s="124" t="s">
        <v>1049</v>
      </c>
      <c r="B116" s="13" t="s">
        <v>1092</v>
      </c>
      <c r="C116" s="167" t="s">
        <v>1132</v>
      </c>
      <c r="D116" s="13">
        <v>13</v>
      </c>
      <c r="E116" s="197">
        <f>D116*36</f>
        <v>468</v>
      </c>
    </row>
    <row r="117" spans="1:5" x14ac:dyDescent="0.35">
      <c r="A117" s="124" t="s">
        <v>1049</v>
      </c>
      <c r="B117" s="182" t="s">
        <v>1126</v>
      </c>
      <c r="C117" s="167" t="s">
        <v>1133</v>
      </c>
      <c r="D117" s="13">
        <v>10</v>
      </c>
      <c r="E117" s="197">
        <f t="shared" ref="E117:E128" si="4">D117*36</f>
        <v>360</v>
      </c>
    </row>
    <row r="118" spans="1:5" x14ac:dyDescent="0.35">
      <c r="A118" s="124" t="s">
        <v>1049</v>
      </c>
      <c r="B118" s="257" t="s">
        <v>1123</v>
      </c>
      <c r="C118" s="257">
        <v>50</v>
      </c>
      <c r="D118" s="257">
        <v>4</v>
      </c>
      <c r="E118" s="197">
        <f t="shared" si="4"/>
        <v>144</v>
      </c>
    </row>
    <row r="119" spans="1:5" x14ac:dyDescent="0.35">
      <c r="A119" s="124" t="s">
        <v>1049</v>
      </c>
      <c r="B119" s="257" t="s">
        <v>1134</v>
      </c>
      <c r="C119" s="257" t="s">
        <v>544</v>
      </c>
      <c r="D119" s="257">
        <v>8</v>
      </c>
      <c r="E119" s="197">
        <f t="shared" si="4"/>
        <v>288</v>
      </c>
    </row>
    <row r="120" spans="1:5" x14ac:dyDescent="0.35">
      <c r="A120" s="124" t="s">
        <v>1049</v>
      </c>
      <c r="B120" s="13" t="s">
        <v>1097</v>
      </c>
      <c r="C120" s="13">
        <v>54</v>
      </c>
      <c r="D120" s="13">
        <v>2</v>
      </c>
      <c r="E120" s="197">
        <f t="shared" si="4"/>
        <v>72</v>
      </c>
    </row>
    <row r="121" spans="1:5" x14ac:dyDescent="0.35">
      <c r="A121" s="124" t="s">
        <v>1049</v>
      </c>
      <c r="B121" s="13" t="s">
        <v>1095</v>
      </c>
      <c r="C121" s="167" t="s">
        <v>1135</v>
      </c>
      <c r="D121" s="13">
        <v>1</v>
      </c>
      <c r="E121" s="197">
        <f t="shared" si="4"/>
        <v>36</v>
      </c>
    </row>
    <row r="122" spans="1:5" x14ac:dyDescent="0.35">
      <c r="A122" s="124" t="s">
        <v>1049</v>
      </c>
      <c r="B122" s="13" t="s">
        <v>1125</v>
      </c>
      <c r="C122" s="13">
        <v>31</v>
      </c>
      <c r="D122" s="13">
        <v>7</v>
      </c>
      <c r="E122" s="197">
        <f t="shared" si="4"/>
        <v>252</v>
      </c>
    </row>
    <row r="123" spans="1:5" x14ac:dyDescent="0.35">
      <c r="A123" s="124" t="s">
        <v>1049</v>
      </c>
      <c r="B123" s="13" t="s">
        <v>1125</v>
      </c>
      <c r="C123" s="13">
        <v>33</v>
      </c>
      <c r="D123" s="13">
        <v>2</v>
      </c>
      <c r="E123" s="197">
        <f t="shared" si="4"/>
        <v>72</v>
      </c>
    </row>
    <row r="124" spans="1:5" x14ac:dyDescent="0.35">
      <c r="A124" s="124" t="s">
        <v>1049</v>
      </c>
      <c r="B124" s="13" t="s">
        <v>1095</v>
      </c>
      <c r="C124" s="167" t="s">
        <v>1107</v>
      </c>
      <c r="D124" s="13">
        <v>6</v>
      </c>
      <c r="E124" s="197">
        <f t="shared" si="4"/>
        <v>216</v>
      </c>
    </row>
    <row r="125" spans="1:5" x14ac:dyDescent="0.35">
      <c r="A125" s="124" t="s">
        <v>1049</v>
      </c>
      <c r="B125" s="13" t="s">
        <v>1095</v>
      </c>
      <c r="C125" s="167" t="s">
        <v>1136</v>
      </c>
      <c r="D125" s="13">
        <v>6</v>
      </c>
      <c r="E125" s="197">
        <f t="shared" si="4"/>
        <v>216</v>
      </c>
    </row>
    <row r="126" spans="1:5" x14ac:dyDescent="0.35">
      <c r="A126" s="124" t="s">
        <v>1049</v>
      </c>
      <c r="B126" s="13" t="s">
        <v>1082</v>
      </c>
      <c r="C126" s="13">
        <v>41</v>
      </c>
      <c r="D126" s="13">
        <v>6</v>
      </c>
      <c r="E126" s="197">
        <f t="shared" si="4"/>
        <v>216</v>
      </c>
    </row>
    <row r="127" spans="1:5" x14ac:dyDescent="0.35">
      <c r="A127" s="124" t="s">
        <v>1049</v>
      </c>
      <c r="B127" s="182" t="s">
        <v>1125</v>
      </c>
      <c r="C127" s="13">
        <v>21</v>
      </c>
      <c r="D127" s="13">
        <v>16</v>
      </c>
      <c r="E127" s="197">
        <f t="shared" si="4"/>
        <v>576</v>
      </c>
    </row>
    <row r="128" spans="1:5" x14ac:dyDescent="0.35">
      <c r="A128" s="124" t="s">
        <v>1049</v>
      </c>
      <c r="B128" s="182" t="s">
        <v>1095</v>
      </c>
      <c r="C128" s="167" t="s">
        <v>1137</v>
      </c>
      <c r="D128" s="13">
        <v>2</v>
      </c>
      <c r="E128" s="197">
        <f t="shared" si="4"/>
        <v>72</v>
      </c>
    </row>
    <row r="129" spans="1:5" x14ac:dyDescent="0.35">
      <c r="A129" s="124" t="s">
        <v>1049</v>
      </c>
      <c r="B129" s="182" t="s">
        <v>1082</v>
      </c>
      <c r="C129" s="167" t="s">
        <v>1138</v>
      </c>
      <c r="D129" s="13">
        <v>7</v>
      </c>
      <c r="E129" s="197">
        <f>D129*36</f>
        <v>252</v>
      </c>
    </row>
    <row r="130" spans="1:5" x14ac:dyDescent="0.35">
      <c r="A130" s="197"/>
      <c r="B130" s="197"/>
      <c r="C130" s="197"/>
      <c r="D130" s="204">
        <f>SUM(D116:D129)</f>
        <v>90</v>
      </c>
      <c r="E130" s="204">
        <f>SUM(E116:E129)</f>
        <v>3240</v>
      </c>
    </row>
    <row r="132" spans="1:5" x14ac:dyDescent="0.35">
      <c r="A132" s="7" t="s">
        <v>30</v>
      </c>
      <c r="B132" s="27" t="s">
        <v>31</v>
      </c>
      <c r="C132" s="2"/>
      <c r="D132" s="2"/>
      <c r="E132" s="2"/>
    </row>
    <row r="133" spans="1:5" x14ac:dyDescent="0.35">
      <c r="A133" s="7" t="s">
        <v>32</v>
      </c>
      <c r="B133" s="27" t="s">
        <v>33</v>
      </c>
      <c r="C133" s="2"/>
      <c r="D133" s="2"/>
      <c r="E133" s="2"/>
    </row>
    <row r="134" spans="1:5" x14ac:dyDescent="0.35">
      <c r="A134" s="9" t="s">
        <v>34</v>
      </c>
      <c r="B134" s="30" t="s">
        <v>35</v>
      </c>
      <c r="C134" s="2"/>
      <c r="D134" s="2"/>
      <c r="E134" s="2"/>
    </row>
    <row r="135" spans="1:5" ht="28" x14ac:dyDescent="0.35">
      <c r="A135" s="8" t="s">
        <v>36</v>
      </c>
      <c r="B135" s="14" t="s">
        <v>37</v>
      </c>
      <c r="C135" s="14" t="s">
        <v>38</v>
      </c>
      <c r="D135" s="14" t="s">
        <v>39</v>
      </c>
      <c r="E135" s="14" t="s">
        <v>40</v>
      </c>
    </row>
    <row r="137" spans="1:5" x14ac:dyDescent="0.35">
      <c r="E137" s="47" t="s">
        <v>90</v>
      </c>
    </row>
    <row r="139" spans="1:5" x14ac:dyDescent="0.35">
      <c r="A139" s="28" t="s">
        <v>92</v>
      </c>
      <c r="B139" s="28" t="s">
        <v>11</v>
      </c>
      <c r="C139" s="28" t="s">
        <v>12</v>
      </c>
      <c r="D139" s="28" t="s">
        <v>1070</v>
      </c>
      <c r="E139" s="28" t="s">
        <v>14</v>
      </c>
    </row>
    <row r="140" spans="1:5" x14ac:dyDescent="0.35">
      <c r="A140" s="35" t="s">
        <v>1050</v>
      </c>
      <c r="B140" s="35" t="s">
        <v>1139</v>
      </c>
      <c r="C140" s="35" t="s">
        <v>80</v>
      </c>
      <c r="D140" s="26">
        <v>16</v>
      </c>
      <c r="E140" s="26">
        <v>1626</v>
      </c>
    </row>
    <row r="141" spans="1:5" x14ac:dyDescent="0.35">
      <c r="A141" s="34"/>
      <c r="B141" s="34"/>
      <c r="C141" s="34"/>
      <c r="D141" s="42">
        <f>D140</f>
        <v>16</v>
      </c>
      <c r="E141" s="42">
        <f>E140</f>
        <v>1626</v>
      </c>
    </row>
    <row r="143" spans="1:5" x14ac:dyDescent="0.35">
      <c r="A143" s="7" t="s">
        <v>30</v>
      </c>
      <c r="B143" s="27" t="s">
        <v>134</v>
      </c>
      <c r="C143" s="196"/>
      <c r="D143" s="196"/>
      <c r="E143" s="196"/>
    </row>
    <row r="144" spans="1:5" x14ac:dyDescent="0.35">
      <c r="A144" s="7" t="s">
        <v>32</v>
      </c>
      <c r="B144" s="27" t="s">
        <v>33</v>
      </c>
      <c r="C144" s="196"/>
      <c r="D144" s="196"/>
      <c r="E144" s="196"/>
    </row>
    <row r="145" spans="1:5" x14ac:dyDescent="0.35">
      <c r="A145" s="9" t="s">
        <v>34</v>
      </c>
      <c r="B145" s="30" t="s">
        <v>35</v>
      </c>
      <c r="C145" s="196"/>
      <c r="D145" s="196"/>
      <c r="E145" s="196"/>
    </row>
    <row r="146" spans="1:5" ht="28" x14ac:dyDescent="0.35">
      <c r="A146" s="8" t="s">
        <v>36</v>
      </c>
      <c r="B146" s="14" t="s">
        <v>1863</v>
      </c>
      <c r="C146" s="14" t="s">
        <v>1862</v>
      </c>
      <c r="D146" s="139" t="s">
        <v>1861</v>
      </c>
      <c r="E146" s="22"/>
    </row>
    <row r="148" spans="1:5" x14ac:dyDescent="0.35">
      <c r="E148" s="47" t="s">
        <v>90</v>
      </c>
    </row>
    <row r="150" spans="1:5" x14ac:dyDescent="0.35">
      <c r="A150" s="28" t="s">
        <v>92</v>
      </c>
      <c r="B150" s="28" t="s">
        <v>11</v>
      </c>
      <c r="C150" s="28" t="s">
        <v>12</v>
      </c>
      <c r="D150" s="260" t="s">
        <v>1070</v>
      </c>
      <c r="E150" s="28" t="s">
        <v>14</v>
      </c>
    </row>
    <row r="151" spans="1:5" x14ac:dyDescent="0.35">
      <c r="A151" s="35" t="s">
        <v>1140</v>
      </c>
      <c r="B151" s="35" t="s">
        <v>1080</v>
      </c>
      <c r="C151" s="35">
        <v>2</v>
      </c>
      <c r="D151" s="26">
        <v>10</v>
      </c>
      <c r="E151" s="266">
        <v>464</v>
      </c>
    </row>
    <row r="152" spans="1:5" x14ac:dyDescent="0.35">
      <c r="A152" s="34"/>
      <c r="B152" s="34"/>
      <c r="C152" s="34"/>
      <c r="D152" s="42">
        <f>D151</f>
        <v>10</v>
      </c>
      <c r="E152" s="42">
        <f>E151</f>
        <v>464</v>
      </c>
    </row>
    <row r="154" spans="1:5" x14ac:dyDescent="0.35">
      <c r="A154" s="7" t="s">
        <v>30</v>
      </c>
      <c r="B154" s="27" t="s">
        <v>134</v>
      </c>
      <c r="C154" s="196"/>
      <c r="D154" s="196"/>
      <c r="E154" s="196"/>
    </row>
    <row r="155" spans="1:5" x14ac:dyDescent="0.35">
      <c r="A155" s="7" t="s">
        <v>32</v>
      </c>
      <c r="B155" s="27" t="s">
        <v>33</v>
      </c>
      <c r="C155" s="196"/>
      <c r="D155" s="196"/>
      <c r="E155" s="196"/>
    </row>
    <row r="156" spans="1:5" x14ac:dyDescent="0.35">
      <c r="A156" s="9" t="s">
        <v>34</v>
      </c>
      <c r="B156" s="30" t="s">
        <v>35</v>
      </c>
      <c r="C156" s="196"/>
      <c r="D156" s="196"/>
      <c r="E156" s="196"/>
    </row>
    <row r="157" spans="1:5" ht="28" x14ac:dyDescent="0.35">
      <c r="A157" s="8" t="s">
        <v>36</v>
      </c>
      <c r="B157" s="14" t="s">
        <v>1863</v>
      </c>
      <c r="C157" s="14" t="s">
        <v>1862</v>
      </c>
      <c r="D157" s="139" t="s">
        <v>1861</v>
      </c>
      <c r="E157" s="22"/>
    </row>
    <row r="159" spans="1:5" x14ac:dyDescent="0.35">
      <c r="E159" s="47" t="s">
        <v>90</v>
      </c>
    </row>
    <row r="160" spans="1:5" ht="15" thickBot="1" x14ac:dyDescent="0.4"/>
    <row r="161" spans="1:5" x14ac:dyDescent="0.35">
      <c r="A161" s="28" t="s">
        <v>92</v>
      </c>
      <c r="B161" s="28" t="s">
        <v>11</v>
      </c>
      <c r="C161" s="28" t="s">
        <v>12</v>
      </c>
      <c r="D161" s="267" t="s">
        <v>1070</v>
      </c>
      <c r="E161" s="268" t="s">
        <v>14</v>
      </c>
    </row>
    <row r="162" spans="1:5" x14ac:dyDescent="0.35">
      <c r="A162" s="10" t="s">
        <v>1167</v>
      </c>
      <c r="B162" s="10" t="s">
        <v>1141</v>
      </c>
      <c r="C162" s="269" t="s">
        <v>182</v>
      </c>
      <c r="D162" s="10">
        <v>3</v>
      </c>
      <c r="E162" s="10">
        <v>117</v>
      </c>
    </row>
    <row r="163" spans="1:5" x14ac:dyDescent="0.35">
      <c r="A163" s="10" t="s">
        <v>1167</v>
      </c>
      <c r="B163" s="10" t="s">
        <v>1142</v>
      </c>
      <c r="C163" s="269" t="s">
        <v>1143</v>
      </c>
      <c r="D163" s="10">
        <v>4</v>
      </c>
      <c r="E163" s="10">
        <v>156</v>
      </c>
    </row>
    <row r="164" spans="1:5" x14ac:dyDescent="0.35">
      <c r="A164" s="10" t="s">
        <v>1167</v>
      </c>
      <c r="B164" s="35" t="s">
        <v>1142</v>
      </c>
      <c r="C164" s="270" t="s">
        <v>1144</v>
      </c>
      <c r="D164" s="26">
        <v>5</v>
      </c>
      <c r="E164" s="26">
        <v>195</v>
      </c>
    </row>
    <row r="165" spans="1:5" x14ac:dyDescent="0.35">
      <c r="A165" s="34"/>
      <c r="B165" s="34"/>
      <c r="C165" s="34"/>
      <c r="D165" s="271">
        <f>SUM(D162:D164)</f>
        <v>12</v>
      </c>
      <c r="E165" s="271">
        <f>SUM(E162:E164)</f>
        <v>468</v>
      </c>
    </row>
    <row r="167" spans="1:5" x14ac:dyDescent="0.35">
      <c r="A167" s="7" t="s">
        <v>30</v>
      </c>
      <c r="B167" s="27" t="s">
        <v>134</v>
      </c>
      <c r="C167" s="196"/>
      <c r="D167" s="196"/>
      <c r="E167" s="196"/>
    </row>
    <row r="168" spans="1:5" x14ac:dyDescent="0.35">
      <c r="A168" s="7" t="s">
        <v>32</v>
      </c>
      <c r="B168" s="27" t="s">
        <v>33</v>
      </c>
      <c r="C168" s="196"/>
      <c r="D168" s="196"/>
      <c r="E168" s="196"/>
    </row>
    <row r="169" spans="1:5" x14ac:dyDescent="0.35">
      <c r="A169" s="9" t="s">
        <v>34</v>
      </c>
      <c r="B169" s="30" t="s">
        <v>35</v>
      </c>
      <c r="C169" s="196"/>
      <c r="D169" s="196"/>
      <c r="E169" s="196"/>
    </row>
    <row r="170" spans="1:5" ht="28" x14ac:dyDescent="0.35">
      <c r="A170" s="8" t="s">
        <v>36</v>
      </c>
      <c r="B170" s="14" t="s">
        <v>1863</v>
      </c>
      <c r="C170" s="14" t="s">
        <v>1862</v>
      </c>
      <c r="D170" s="139" t="s">
        <v>1861</v>
      </c>
      <c r="E170" s="22"/>
    </row>
    <row r="172" spans="1:5" x14ac:dyDescent="0.35">
      <c r="E172" s="47" t="s">
        <v>90</v>
      </c>
    </row>
    <row r="173" spans="1:5" ht="15" thickBot="1" x14ac:dyDescent="0.4"/>
    <row r="174" spans="1:5" x14ac:dyDescent="0.35">
      <c r="A174" s="28" t="s">
        <v>92</v>
      </c>
      <c r="B174" s="28" t="s">
        <v>11</v>
      </c>
      <c r="C174" s="28" t="s">
        <v>12</v>
      </c>
      <c r="D174" s="267" t="s">
        <v>1070</v>
      </c>
      <c r="E174" s="268" t="s">
        <v>14</v>
      </c>
    </row>
    <row r="175" spans="1:5" x14ac:dyDescent="0.35">
      <c r="A175" s="10" t="s">
        <v>1828</v>
      </c>
      <c r="B175" s="10" t="s">
        <v>1145</v>
      </c>
      <c r="C175" s="269" t="s">
        <v>1829</v>
      </c>
      <c r="D175" s="10">
        <v>8</v>
      </c>
      <c r="E175" s="87">
        <v>210</v>
      </c>
    </row>
    <row r="176" spans="1:5" x14ac:dyDescent="0.35">
      <c r="A176" s="34"/>
      <c r="B176" s="34"/>
      <c r="C176" s="34"/>
      <c r="D176" s="271">
        <f>D175</f>
        <v>8</v>
      </c>
      <c r="E176" s="271">
        <f>E175</f>
        <v>210</v>
      </c>
    </row>
    <row r="178" spans="1:5" x14ac:dyDescent="0.35">
      <c r="A178" s="7" t="s">
        <v>30</v>
      </c>
      <c r="B178" s="27" t="s">
        <v>134</v>
      </c>
      <c r="C178" s="196"/>
      <c r="D178" s="196"/>
      <c r="E178" s="196"/>
    </row>
    <row r="179" spans="1:5" x14ac:dyDescent="0.35">
      <c r="A179" s="7" t="s">
        <v>32</v>
      </c>
      <c r="B179" s="27" t="s">
        <v>33</v>
      </c>
      <c r="C179" s="196"/>
      <c r="D179" s="196"/>
      <c r="E179" s="196"/>
    </row>
    <row r="180" spans="1:5" x14ac:dyDescent="0.35">
      <c r="A180" s="9" t="s">
        <v>34</v>
      </c>
      <c r="B180" s="30" t="s">
        <v>35</v>
      </c>
      <c r="C180" s="196"/>
      <c r="D180" s="196"/>
      <c r="E180" s="196"/>
    </row>
    <row r="181" spans="1:5" ht="28" x14ac:dyDescent="0.35">
      <c r="A181" s="8" t="s">
        <v>36</v>
      </c>
      <c r="B181" s="14" t="s">
        <v>1863</v>
      </c>
      <c r="C181" s="14" t="s">
        <v>1862</v>
      </c>
      <c r="D181" s="139" t="s">
        <v>1861</v>
      </c>
      <c r="E181" s="22"/>
    </row>
    <row r="183" spans="1:5" x14ac:dyDescent="0.35">
      <c r="E183" s="47" t="s">
        <v>90</v>
      </c>
    </row>
    <row r="184" spans="1:5" ht="15" thickBot="1" x14ac:dyDescent="0.4"/>
    <row r="185" spans="1:5" x14ac:dyDescent="0.35">
      <c r="A185" s="15" t="s">
        <v>92</v>
      </c>
      <c r="B185" s="28" t="s">
        <v>11</v>
      </c>
      <c r="C185" s="28" t="s">
        <v>12</v>
      </c>
      <c r="D185" s="267" t="s">
        <v>1070</v>
      </c>
      <c r="E185" s="268" t="s">
        <v>14</v>
      </c>
    </row>
    <row r="186" spans="1:5" x14ac:dyDescent="0.35">
      <c r="A186" s="272" t="s">
        <v>1830</v>
      </c>
      <c r="B186" s="273" t="s">
        <v>1146</v>
      </c>
      <c r="C186" s="269" t="s">
        <v>1831</v>
      </c>
      <c r="D186" s="10">
        <v>10</v>
      </c>
      <c r="E186" s="87">
        <v>783</v>
      </c>
    </row>
    <row r="187" spans="1:5" x14ac:dyDescent="0.35">
      <c r="A187" s="274"/>
      <c r="B187" s="34"/>
      <c r="C187" s="34"/>
      <c r="D187" s="271">
        <f>D186</f>
        <v>10</v>
      </c>
      <c r="E187" s="271">
        <f>E186</f>
        <v>783</v>
      </c>
    </row>
    <row r="189" spans="1:5" x14ac:dyDescent="0.35">
      <c r="A189" s="7" t="s">
        <v>30</v>
      </c>
      <c r="B189" s="27" t="s">
        <v>134</v>
      </c>
      <c r="C189" s="196"/>
      <c r="D189" s="196"/>
      <c r="E189" s="196"/>
    </row>
    <row r="190" spans="1:5" x14ac:dyDescent="0.35">
      <c r="A190" s="7" t="s">
        <v>32</v>
      </c>
      <c r="B190" s="27" t="s">
        <v>33</v>
      </c>
      <c r="C190" s="196"/>
      <c r="D190" s="196"/>
      <c r="E190" s="196"/>
    </row>
    <row r="191" spans="1:5" x14ac:dyDescent="0.35">
      <c r="A191" s="9" t="s">
        <v>34</v>
      </c>
      <c r="B191" s="30" t="s">
        <v>35</v>
      </c>
      <c r="C191" s="196"/>
      <c r="D191" s="196"/>
      <c r="E191" s="196"/>
    </row>
    <row r="192" spans="1:5" ht="28" x14ac:dyDescent="0.35">
      <c r="A192" s="8" t="s">
        <v>36</v>
      </c>
      <c r="B192" s="14" t="s">
        <v>1863</v>
      </c>
      <c r="C192" s="14" t="s">
        <v>1862</v>
      </c>
      <c r="D192" s="139" t="s">
        <v>1861</v>
      </c>
      <c r="E192" s="22"/>
    </row>
    <row r="194" spans="1:5" x14ac:dyDescent="0.35">
      <c r="E194" s="47" t="s">
        <v>90</v>
      </c>
    </row>
    <row r="195" spans="1:5" ht="15" thickBot="1" x14ac:dyDescent="0.4"/>
    <row r="196" spans="1:5" x14ac:dyDescent="0.35">
      <c r="A196" s="15" t="s">
        <v>92</v>
      </c>
      <c r="B196" s="28" t="s">
        <v>11</v>
      </c>
      <c r="C196" s="28" t="s">
        <v>12</v>
      </c>
      <c r="D196" s="267" t="s">
        <v>1070</v>
      </c>
      <c r="E196" s="268" t="s">
        <v>14</v>
      </c>
    </row>
    <row r="197" spans="1:5" x14ac:dyDescent="0.35">
      <c r="A197" s="275" t="s">
        <v>1053</v>
      </c>
      <c r="B197" s="273" t="s">
        <v>1147</v>
      </c>
      <c r="C197" s="269" t="s">
        <v>1148</v>
      </c>
      <c r="D197" s="10">
        <v>1</v>
      </c>
      <c r="E197" s="10">
        <v>122</v>
      </c>
    </row>
    <row r="198" spans="1:5" x14ac:dyDescent="0.35">
      <c r="A198" s="275" t="s">
        <v>1053</v>
      </c>
      <c r="B198" s="273" t="s">
        <v>1147</v>
      </c>
      <c r="C198" s="269" t="s">
        <v>1149</v>
      </c>
      <c r="D198" s="10">
        <v>4</v>
      </c>
      <c r="E198" s="10">
        <v>488</v>
      </c>
    </row>
    <row r="199" spans="1:5" x14ac:dyDescent="0.35">
      <c r="A199" s="275" t="s">
        <v>1053</v>
      </c>
      <c r="B199" s="273" t="s">
        <v>1079</v>
      </c>
      <c r="C199" s="269" t="s">
        <v>1150</v>
      </c>
      <c r="D199" s="10">
        <v>2</v>
      </c>
      <c r="E199" s="10">
        <v>244</v>
      </c>
    </row>
    <row r="200" spans="1:5" x14ac:dyDescent="0.35">
      <c r="A200" s="34"/>
      <c r="B200" s="276"/>
      <c r="C200" s="34"/>
      <c r="D200" s="271">
        <f>SUM(D197:D199)</f>
        <v>7</v>
      </c>
      <c r="E200" s="271">
        <f>SUM(E197:E199)</f>
        <v>854</v>
      </c>
    </row>
    <row r="202" spans="1:5" x14ac:dyDescent="0.35">
      <c r="A202" s="7" t="s">
        <v>30</v>
      </c>
      <c r="B202" s="27" t="s">
        <v>134</v>
      </c>
      <c r="C202" s="196"/>
      <c r="D202" s="196"/>
      <c r="E202" s="196"/>
    </row>
    <row r="203" spans="1:5" x14ac:dyDescent="0.35">
      <c r="A203" s="7" t="s">
        <v>32</v>
      </c>
      <c r="B203" s="27" t="s">
        <v>33</v>
      </c>
      <c r="C203" s="196"/>
      <c r="D203" s="196"/>
      <c r="E203" s="196"/>
    </row>
    <row r="204" spans="1:5" x14ac:dyDescent="0.35">
      <c r="A204" s="9" t="s">
        <v>34</v>
      </c>
      <c r="B204" s="30" t="s">
        <v>35</v>
      </c>
      <c r="C204" s="196"/>
      <c r="D204" s="196"/>
      <c r="E204" s="196"/>
    </row>
    <row r="205" spans="1:5" ht="28" x14ac:dyDescent="0.35">
      <c r="A205" s="8" t="s">
        <v>36</v>
      </c>
      <c r="B205" s="14" t="s">
        <v>1863</v>
      </c>
      <c r="C205" s="14" t="s">
        <v>1862</v>
      </c>
      <c r="D205" s="139" t="s">
        <v>1861</v>
      </c>
      <c r="E205" s="22"/>
    </row>
    <row r="207" spans="1:5" x14ac:dyDescent="0.35">
      <c r="E207" s="47" t="s">
        <v>90</v>
      </c>
    </row>
    <row r="210" spans="1:5" ht="15.5" x14ac:dyDescent="0.35">
      <c r="A210" s="15" t="s">
        <v>92</v>
      </c>
      <c r="B210" s="28" t="s">
        <v>11</v>
      </c>
      <c r="C210" s="28" t="s">
        <v>12</v>
      </c>
      <c r="D210" s="94" t="s">
        <v>165</v>
      </c>
      <c r="E210" s="28" t="s">
        <v>14</v>
      </c>
    </row>
    <row r="211" spans="1:5" x14ac:dyDescent="0.35">
      <c r="A211" s="25" t="s">
        <v>1055</v>
      </c>
      <c r="B211" s="34" t="s">
        <v>1153</v>
      </c>
      <c r="C211" s="25">
        <v>6</v>
      </c>
      <c r="D211" s="25">
        <v>2</v>
      </c>
      <c r="E211" s="25">
        <v>344</v>
      </c>
    </row>
    <row r="212" spans="1:5" x14ac:dyDescent="0.35">
      <c r="A212" s="2"/>
      <c r="B212" s="2"/>
      <c r="C212" s="2"/>
      <c r="D212" s="2"/>
      <c r="E212" s="2"/>
    </row>
    <row r="213" spans="1:5" x14ac:dyDescent="0.35">
      <c r="A213" s="7" t="s">
        <v>30</v>
      </c>
      <c r="B213" s="27" t="s">
        <v>194</v>
      </c>
      <c r="C213" s="2"/>
      <c r="D213" s="2"/>
      <c r="E213" s="2"/>
    </row>
    <row r="214" spans="1:5" x14ac:dyDescent="0.35">
      <c r="A214" s="9" t="s">
        <v>167</v>
      </c>
      <c r="B214" s="30" t="s">
        <v>35</v>
      </c>
      <c r="C214" s="2"/>
      <c r="D214" s="2"/>
      <c r="E214" s="2"/>
    </row>
    <row r="215" spans="1:5" ht="42" x14ac:dyDescent="0.35">
      <c r="A215" s="8" t="s">
        <v>168</v>
      </c>
      <c r="B215" s="14" t="s">
        <v>195</v>
      </c>
      <c r="C215" s="14" t="s">
        <v>196</v>
      </c>
      <c r="D215" s="14" t="s">
        <v>197</v>
      </c>
      <c r="E215" s="14" t="s">
        <v>198</v>
      </c>
    </row>
    <row r="217" spans="1:5" x14ac:dyDescent="0.35">
      <c r="E217" s="47" t="s">
        <v>90</v>
      </c>
    </row>
    <row r="219" spans="1:5" ht="15.5" x14ac:dyDescent="0.35">
      <c r="A219" s="15" t="s">
        <v>92</v>
      </c>
      <c r="B219" s="28" t="s">
        <v>11</v>
      </c>
      <c r="C219" s="28" t="s">
        <v>12</v>
      </c>
      <c r="D219" s="94" t="s">
        <v>165</v>
      </c>
      <c r="E219" s="28" t="s">
        <v>14</v>
      </c>
    </row>
    <row r="220" spans="1:5" x14ac:dyDescent="0.35">
      <c r="A220" s="25" t="s">
        <v>1056</v>
      </c>
      <c r="B220" s="34" t="s">
        <v>1113</v>
      </c>
      <c r="C220" s="25" t="s">
        <v>1154</v>
      </c>
      <c r="D220" s="25">
        <v>3</v>
      </c>
      <c r="E220" s="25">
        <v>180</v>
      </c>
    </row>
    <row r="221" spans="1:5" x14ac:dyDescent="0.35">
      <c r="A221" s="2"/>
      <c r="B221" s="2"/>
      <c r="C221" s="2"/>
      <c r="D221" s="2"/>
      <c r="E221" s="2"/>
    </row>
    <row r="222" spans="1:5" x14ac:dyDescent="0.35">
      <c r="A222" s="7" t="s">
        <v>30</v>
      </c>
      <c r="B222" s="27" t="s">
        <v>194</v>
      </c>
      <c r="C222" s="2"/>
      <c r="D222" s="2"/>
      <c r="E222" s="2"/>
    </row>
    <row r="223" spans="1:5" x14ac:dyDescent="0.35">
      <c r="A223" s="9" t="s">
        <v>167</v>
      </c>
      <c r="B223" s="30" t="s">
        <v>35</v>
      </c>
      <c r="C223" s="2"/>
      <c r="D223" s="2"/>
      <c r="E223" s="2"/>
    </row>
    <row r="224" spans="1:5" ht="42" x14ac:dyDescent="0.35">
      <c r="A224" s="8" t="s">
        <v>168</v>
      </c>
      <c r="B224" s="14" t="s">
        <v>195</v>
      </c>
      <c r="C224" s="14" t="s">
        <v>196</v>
      </c>
      <c r="D224" s="14" t="s">
        <v>197</v>
      </c>
      <c r="E224" s="14" t="s">
        <v>198</v>
      </c>
    </row>
    <row r="226" spans="1:5" x14ac:dyDescent="0.35">
      <c r="E226" s="47" t="s">
        <v>90</v>
      </c>
    </row>
    <row r="228" spans="1:5" ht="15.5" x14ac:dyDescent="0.35">
      <c r="A228" s="15" t="s">
        <v>92</v>
      </c>
      <c r="B228" s="28" t="s">
        <v>11</v>
      </c>
      <c r="C228" s="28" t="s">
        <v>12</v>
      </c>
      <c r="D228" s="94" t="s">
        <v>165</v>
      </c>
      <c r="E228" s="28" t="s">
        <v>14</v>
      </c>
    </row>
    <row r="229" spans="1:5" x14ac:dyDescent="0.35">
      <c r="A229" s="25" t="s">
        <v>1057</v>
      </c>
      <c r="B229" s="34" t="s">
        <v>1155</v>
      </c>
      <c r="C229" s="25" t="s">
        <v>377</v>
      </c>
      <c r="D229" s="25">
        <v>3</v>
      </c>
      <c r="E229" s="25">
        <v>361</v>
      </c>
    </row>
    <row r="230" spans="1:5" x14ac:dyDescent="0.35">
      <c r="A230" s="2"/>
      <c r="B230" s="2"/>
      <c r="C230" s="2"/>
      <c r="D230" s="2"/>
      <c r="E230" s="2"/>
    </row>
    <row r="231" spans="1:5" x14ac:dyDescent="0.35">
      <c r="A231" s="7" t="s">
        <v>30</v>
      </c>
      <c r="B231" s="27" t="s">
        <v>194</v>
      </c>
      <c r="C231" s="2"/>
      <c r="D231" s="2"/>
    </row>
    <row r="232" spans="1:5" x14ac:dyDescent="0.35">
      <c r="A232" s="9" t="s">
        <v>167</v>
      </c>
      <c r="B232" s="30" t="s">
        <v>35</v>
      </c>
      <c r="C232" s="2"/>
      <c r="D232" s="2"/>
      <c r="E232" s="2"/>
    </row>
    <row r="233" spans="1:5" ht="42" x14ac:dyDescent="0.35">
      <c r="A233" s="8" t="s">
        <v>168</v>
      </c>
      <c r="B233" s="14" t="s">
        <v>195</v>
      </c>
      <c r="C233" s="14" t="s">
        <v>196</v>
      </c>
      <c r="D233" s="14" t="s">
        <v>197</v>
      </c>
      <c r="E233" s="14" t="s">
        <v>198</v>
      </c>
    </row>
    <row r="235" spans="1:5" x14ac:dyDescent="0.35">
      <c r="E235" s="47" t="s">
        <v>90</v>
      </c>
    </row>
    <row r="237" spans="1:5" ht="15.5" x14ac:dyDescent="0.35">
      <c r="A237" s="15" t="s">
        <v>92</v>
      </c>
      <c r="B237" s="28" t="s">
        <v>11</v>
      </c>
      <c r="C237" s="28" t="s">
        <v>12</v>
      </c>
      <c r="D237" s="94" t="s">
        <v>165</v>
      </c>
      <c r="E237" s="28" t="s">
        <v>14</v>
      </c>
    </row>
    <row r="238" spans="1:5" x14ac:dyDescent="0.35">
      <c r="A238" s="25" t="s">
        <v>1058</v>
      </c>
      <c r="B238" s="34" t="s">
        <v>1155</v>
      </c>
      <c r="C238" s="25" t="s">
        <v>354</v>
      </c>
      <c r="D238" s="25">
        <v>1</v>
      </c>
      <c r="E238" s="25">
        <v>70</v>
      </c>
    </row>
    <row r="239" spans="1:5" x14ac:dyDescent="0.35">
      <c r="A239" s="2"/>
      <c r="B239" s="2"/>
      <c r="C239" s="2"/>
      <c r="D239" s="2"/>
      <c r="E239" s="2"/>
    </row>
    <row r="240" spans="1:5" x14ac:dyDescent="0.35">
      <c r="A240" s="7" t="s">
        <v>30</v>
      </c>
      <c r="B240" s="27" t="s">
        <v>194</v>
      </c>
      <c r="C240" s="2"/>
      <c r="D240" s="2"/>
      <c r="E240" s="2"/>
    </row>
    <row r="241" spans="1:5" x14ac:dyDescent="0.35">
      <c r="A241" s="9" t="s">
        <v>167</v>
      </c>
      <c r="B241" s="30" t="s">
        <v>35</v>
      </c>
      <c r="C241" s="2"/>
      <c r="D241" s="2"/>
      <c r="E241" s="2"/>
    </row>
    <row r="242" spans="1:5" ht="42" x14ac:dyDescent="0.35">
      <c r="A242" s="8" t="s">
        <v>168</v>
      </c>
      <c r="B242" s="14" t="s">
        <v>195</v>
      </c>
      <c r="C242" s="14" t="s">
        <v>196</v>
      </c>
      <c r="D242" s="14" t="s">
        <v>197</v>
      </c>
      <c r="E242" s="14" t="s">
        <v>198</v>
      </c>
    </row>
    <row r="244" spans="1:5" x14ac:dyDescent="0.35">
      <c r="E244" s="47" t="s">
        <v>90</v>
      </c>
    </row>
    <row r="246" spans="1:5" ht="15.5" x14ac:dyDescent="0.35">
      <c r="A246" s="15" t="s">
        <v>92</v>
      </c>
      <c r="B246" s="28" t="s">
        <v>11</v>
      </c>
      <c r="C246" s="28" t="s">
        <v>12</v>
      </c>
      <c r="D246" s="94" t="s">
        <v>165</v>
      </c>
      <c r="E246" s="28" t="s">
        <v>14</v>
      </c>
    </row>
    <row r="247" spans="1:5" x14ac:dyDescent="0.35">
      <c r="A247" s="25" t="s">
        <v>1059</v>
      </c>
      <c r="B247" s="34" t="s">
        <v>1156</v>
      </c>
      <c r="C247" s="25" t="s">
        <v>358</v>
      </c>
      <c r="D247" s="25">
        <v>5</v>
      </c>
      <c r="E247" s="25">
        <v>360</v>
      </c>
    </row>
    <row r="248" spans="1:5" x14ac:dyDescent="0.35">
      <c r="A248" s="2"/>
      <c r="B248" s="2"/>
      <c r="C248" s="2"/>
      <c r="D248" s="2"/>
      <c r="E248" s="2"/>
    </row>
    <row r="249" spans="1:5" x14ac:dyDescent="0.35">
      <c r="A249" s="7" t="s">
        <v>30</v>
      </c>
      <c r="B249" s="27" t="s">
        <v>194</v>
      </c>
      <c r="C249" s="2"/>
      <c r="D249" s="2"/>
      <c r="E249" s="2"/>
    </row>
    <row r="250" spans="1:5" x14ac:dyDescent="0.35">
      <c r="A250" s="9" t="s">
        <v>167</v>
      </c>
      <c r="B250" s="30" t="s">
        <v>35</v>
      </c>
      <c r="C250" s="2"/>
      <c r="D250" s="2"/>
      <c r="E250" s="2"/>
    </row>
    <row r="251" spans="1:5" ht="42" x14ac:dyDescent="0.35">
      <c r="A251" s="8" t="s">
        <v>168</v>
      </c>
      <c r="B251" s="14" t="s">
        <v>195</v>
      </c>
      <c r="C251" s="14" t="s">
        <v>196</v>
      </c>
      <c r="D251" s="14" t="s">
        <v>197</v>
      </c>
      <c r="E251" s="14" t="s">
        <v>198</v>
      </c>
    </row>
    <row r="253" spans="1:5" x14ac:dyDescent="0.35">
      <c r="E253" s="47" t="s">
        <v>90</v>
      </c>
    </row>
    <row r="255" spans="1:5" ht="15.5" x14ac:dyDescent="0.35">
      <c r="A255" s="15" t="s">
        <v>92</v>
      </c>
      <c r="B255" s="28" t="s">
        <v>11</v>
      </c>
      <c r="C255" s="28" t="s">
        <v>12</v>
      </c>
      <c r="D255" s="94" t="s">
        <v>165</v>
      </c>
      <c r="E255" s="28" t="s">
        <v>14</v>
      </c>
    </row>
    <row r="256" spans="1:5" x14ac:dyDescent="0.35">
      <c r="A256" s="25" t="s">
        <v>1060</v>
      </c>
      <c r="B256" s="34" t="s">
        <v>1157</v>
      </c>
      <c r="C256" s="25">
        <v>2</v>
      </c>
      <c r="D256" s="25">
        <v>5</v>
      </c>
      <c r="E256" s="25">
        <v>464</v>
      </c>
    </row>
    <row r="257" spans="1:5" x14ac:dyDescent="0.35">
      <c r="A257" s="2"/>
      <c r="B257" s="2"/>
      <c r="C257" s="2"/>
      <c r="D257" s="2"/>
      <c r="E257" s="2"/>
    </row>
    <row r="258" spans="1:5" x14ac:dyDescent="0.35">
      <c r="A258" s="7" t="s">
        <v>30</v>
      </c>
      <c r="B258" s="27" t="s">
        <v>194</v>
      </c>
      <c r="C258" s="2"/>
      <c r="D258" s="2"/>
      <c r="E258" s="2"/>
    </row>
    <row r="259" spans="1:5" x14ac:dyDescent="0.35">
      <c r="A259" s="9" t="s">
        <v>167</v>
      </c>
      <c r="B259" s="30" t="s">
        <v>35</v>
      </c>
      <c r="C259" s="2"/>
      <c r="D259" s="2"/>
      <c r="E259" s="2"/>
    </row>
    <row r="260" spans="1:5" ht="42" x14ac:dyDescent="0.35">
      <c r="A260" s="8" t="s">
        <v>168</v>
      </c>
      <c r="B260" s="14" t="s">
        <v>195</v>
      </c>
      <c r="C260" s="14" t="s">
        <v>196</v>
      </c>
      <c r="D260" s="14" t="s">
        <v>197</v>
      </c>
      <c r="E260" s="14" t="s">
        <v>198</v>
      </c>
    </row>
    <row r="262" spans="1:5" x14ac:dyDescent="0.35">
      <c r="E262" s="47" t="s">
        <v>90</v>
      </c>
    </row>
    <row r="264" spans="1:5" ht="15.5" x14ac:dyDescent="0.35">
      <c r="A264" s="28" t="s">
        <v>164</v>
      </c>
      <c r="B264" s="28" t="s">
        <v>11</v>
      </c>
      <c r="C264" s="28" t="s">
        <v>12</v>
      </c>
      <c r="D264" s="94" t="s">
        <v>165</v>
      </c>
      <c r="E264" s="28" t="s">
        <v>14</v>
      </c>
    </row>
    <row r="265" spans="1:5" x14ac:dyDescent="0.35">
      <c r="A265" s="25" t="s">
        <v>1061</v>
      </c>
      <c r="B265" s="34" t="s">
        <v>1158</v>
      </c>
      <c r="C265" s="25" t="s">
        <v>1159</v>
      </c>
      <c r="D265" s="25">
        <v>1</v>
      </c>
      <c r="E265" s="25">
        <v>110</v>
      </c>
    </row>
    <row r="266" spans="1:5" x14ac:dyDescent="0.35">
      <c r="A266" s="2"/>
      <c r="B266" s="2"/>
      <c r="C266" s="2"/>
      <c r="D266" s="2"/>
      <c r="E266" s="2"/>
    </row>
    <row r="267" spans="1:5" x14ac:dyDescent="0.35">
      <c r="A267" s="7" t="s">
        <v>30</v>
      </c>
      <c r="B267" s="27" t="s">
        <v>194</v>
      </c>
      <c r="C267" s="2"/>
      <c r="D267" s="2"/>
      <c r="E267" s="2"/>
    </row>
    <row r="268" spans="1:5" x14ac:dyDescent="0.35">
      <c r="A268" s="9" t="s">
        <v>167</v>
      </c>
      <c r="B268" s="30" t="s">
        <v>35</v>
      </c>
      <c r="C268" s="2"/>
      <c r="D268" s="2"/>
      <c r="E268" s="2"/>
    </row>
    <row r="269" spans="1:5" ht="42" x14ac:dyDescent="0.35">
      <c r="A269" s="8" t="s">
        <v>168</v>
      </c>
      <c r="B269" s="14" t="s">
        <v>195</v>
      </c>
      <c r="C269" s="14" t="s">
        <v>196</v>
      </c>
      <c r="D269" s="14" t="s">
        <v>197</v>
      </c>
      <c r="E269" s="14" t="s">
        <v>198</v>
      </c>
    </row>
    <row r="271" spans="1:5" x14ac:dyDescent="0.35">
      <c r="E271" s="47" t="s">
        <v>90</v>
      </c>
    </row>
    <row r="273" spans="1:5" ht="15.5" x14ac:dyDescent="0.35">
      <c r="A273" s="28" t="s">
        <v>164</v>
      </c>
      <c r="B273" s="28" t="s">
        <v>11</v>
      </c>
      <c r="C273" s="28" t="s">
        <v>12</v>
      </c>
      <c r="D273" s="94" t="s">
        <v>165</v>
      </c>
      <c r="E273" s="28" t="s">
        <v>14</v>
      </c>
    </row>
    <row r="274" spans="1:5" x14ac:dyDescent="0.35">
      <c r="A274" s="25" t="s">
        <v>1062</v>
      </c>
      <c r="B274" s="34" t="s">
        <v>1160</v>
      </c>
      <c r="C274" s="25">
        <v>95</v>
      </c>
      <c r="D274" s="25">
        <v>4</v>
      </c>
      <c r="E274" s="25">
        <v>349</v>
      </c>
    </row>
    <row r="275" spans="1:5" x14ac:dyDescent="0.35">
      <c r="A275" s="2"/>
      <c r="B275" s="2"/>
      <c r="C275" s="2"/>
      <c r="D275" s="2"/>
      <c r="E275" s="2"/>
    </row>
    <row r="276" spans="1:5" x14ac:dyDescent="0.35">
      <c r="A276" s="7" t="s">
        <v>30</v>
      </c>
      <c r="B276" s="27" t="s">
        <v>194</v>
      </c>
      <c r="C276" s="2"/>
      <c r="D276" s="2"/>
      <c r="E276" s="2"/>
    </row>
    <row r="277" spans="1:5" x14ac:dyDescent="0.35">
      <c r="A277" s="9" t="s">
        <v>167</v>
      </c>
      <c r="B277" s="30" t="s">
        <v>35</v>
      </c>
      <c r="C277" s="2"/>
      <c r="D277" s="2"/>
      <c r="E277" s="2"/>
    </row>
    <row r="278" spans="1:5" ht="42" x14ac:dyDescent="0.35">
      <c r="A278" s="8" t="s">
        <v>168</v>
      </c>
      <c r="B278" s="14" t="s">
        <v>195</v>
      </c>
      <c r="C278" s="14" t="s">
        <v>196</v>
      </c>
      <c r="D278" s="14" t="s">
        <v>197</v>
      </c>
      <c r="E278" s="14" t="s">
        <v>198</v>
      </c>
    </row>
    <row r="280" spans="1:5" x14ac:dyDescent="0.35">
      <c r="E280" s="47" t="s">
        <v>90</v>
      </c>
    </row>
    <row r="282" spans="1:5" ht="15.5" x14ac:dyDescent="0.35">
      <c r="A282" s="28" t="s">
        <v>164</v>
      </c>
      <c r="B282" s="28" t="s">
        <v>11</v>
      </c>
      <c r="C282" s="28" t="s">
        <v>12</v>
      </c>
      <c r="D282" s="94" t="s">
        <v>165</v>
      </c>
      <c r="E282" s="28" t="s">
        <v>14</v>
      </c>
    </row>
    <row r="283" spans="1:5" x14ac:dyDescent="0.35">
      <c r="A283" s="25" t="s">
        <v>1064</v>
      </c>
      <c r="B283" s="34" t="s">
        <v>1126</v>
      </c>
      <c r="C283" s="25">
        <v>10</v>
      </c>
      <c r="D283" s="25">
        <v>1</v>
      </c>
      <c r="E283" s="25">
        <v>106</v>
      </c>
    </row>
    <row r="284" spans="1:5" x14ac:dyDescent="0.35">
      <c r="A284" s="2"/>
      <c r="B284" s="2"/>
      <c r="C284" s="2"/>
      <c r="D284" s="2"/>
      <c r="E284" s="2"/>
    </row>
    <row r="285" spans="1:5" x14ac:dyDescent="0.35">
      <c r="A285" s="7" t="s">
        <v>30</v>
      </c>
      <c r="B285" s="27" t="s">
        <v>194</v>
      </c>
      <c r="C285" s="2"/>
      <c r="D285" s="2"/>
      <c r="E285" s="2"/>
    </row>
    <row r="286" spans="1:5" x14ac:dyDescent="0.35">
      <c r="A286" s="9" t="s">
        <v>167</v>
      </c>
      <c r="B286" s="30" t="s">
        <v>35</v>
      </c>
      <c r="C286" s="2"/>
      <c r="D286" s="2"/>
      <c r="E286" s="2"/>
    </row>
    <row r="287" spans="1:5" ht="42" x14ac:dyDescent="0.35">
      <c r="A287" s="8" t="s">
        <v>168</v>
      </c>
      <c r="B287" s="14" t="s">
        <v>195</v>
      </c>
      <c r="C287" s="14" t="s">
        <v>196</v>
      </c>
      <c r="D287" s="14" t="s">
        <v>197</v>
      </c>
      <c r="E287" s="14" t="s">
        <v>198</v>
      </c>
    </row>
    <row r="289" spans="1:5" x14ac:dyDescent="0.35">
      <c r="E289" s="47" t="s">
        <v>90</v>
      </c>
    </row>
    <row r="291" spans="1:5" ht="15.5" x14ac:dyDescent="0.35">
      <c r="A291" s="28" t="s">
        <v>164</v>
      </c>
      <c r="B291" s="28" t="s">
        <v>11</v>
      </c>
      <c r="C291" s="28" t="s">
        <v>12</v>
      </c>
      <c r="D291" s="94" t="s">
        <v>165</v>
      </c>
      <c r="E291" s="28" t="s">
        <v>14</v>
      </c>
    </row>
    <row r="292" spans="1:5" x14ac:dyDescent="0.35">
      <c r="A292" s="25" t="s">
        <v>1065</v>
      </c>
      <c r="B292" s="34" t="s">
        <v>1163</v>
      </c>
      <c r="C292" s="25" t="s">
        <v>59</v>
      </c>
      <c r="D292" s="25">
        <v>4</v>
      </c>
      <c r="E292" s="25">
        <v>325</v>
      </c>
    </row>
    <row r="293" spans="1:5" x14ac:dyDescent="0.35">
      <c r="A293" s="2"/>
      <c r="B293" s="2"/>
      <c r="C293" s="2"/>
      <c r="D293" s="2"/>
      <c r="E293" s="2"/>
    </row>
    <row r="294" spans="1:5" x14ac:dyDescent="0.35">
      <c r="A294" s="7" t="s">
        <v>30</v>
      </c>
      <c r="B294" s="27" t="s">
        <v>194</v>
      </c>
      <c r="C294" s="2"/>
      <c r="D294" s="2"/>
      <c r="E294" s="2"/>
    </row>
    <row r="295" spans="1:5" x14ac:dyDescent="0.35">
      <c r="A295" s="9" t="s">
        <v>167</v>
      </c>
      <c r="B295" s="30" t="s">
        <v>35</v>
      </c>
      <c r="C295" s="2"/>
      <c r="D295" s="2"/>
      <c r="E295" s="2"/>
    </row>
    <row r="296" spans="1:5" ht="42" x14ac:dyDescent="0.35">
      <c r="A296" s="8" t="s">
        <v>168</v>
      </c>
      <c r="B296" s="14" t="s">
        <v>195</v>
      </c>
      <c r="C296" s="14" t="s">
        <v>196</v>
      </c>
      <c r="D296" s="14" t="s">
        <v>197</v>
      </c>
      <c r="E296" s="14" t="s">
        <v>198</v>
      </c>
    </row>
    <row r="298" spans="1:5" x14ac:dyDescent="0.35">
      <c r="E298" s="47" t="s">
        <v>90</v>
      </c>
    </row>
    <row r="300" spans="1:5" ht="15.5" x14ac:dyDescent="0.35">
      <c r="A300" s="28" t="s">
        <v>164</v>
      </c>
      <c r="B300" s="28" t="s">
        <v>11</v>
      </c>
      <c r="C300" s="28" t="s">
        <v>12</v>
      </c>
      <c r="D300" s="94" t="s">
        <v>165</v>
      </c>
      <c r="E300" s="28" t="s">
        <v>14</v>
      </c>
    </row>
    <row r="301" spans="1:5" x14ac:dyDescent="0.35">
      <c r="A301" s="25" t="s">
        <v>1066</v>
      </c>
      <c r="B301" s="34" t="s">
        <v>1164</v>
      </c>
      <c r="C301" s="25" t="s">
        <v>847</v>
      </c>
      <c r="D301" s="25">
        <v>1</v>
      </c>
      <c r="E301" s="25">
        <v>201</v>
      </c>
    </row>
    <row r="302" spans="1:5" x14ac:dyDescent="0.35">
      <c r="A302" s="2"/>
      <c r="B302" s="2"/>
      <c r="C302" s="2"/>
      <c r="D302" s="2"/>
      <c r="E302" s="2"/>
    </row>
    <row r="303" spans="1:5" x14ac:dyDescent="0.35">
      <c r="A303" s="7" t="s">
        <v>30</v>
      </c>
      <c r="B303" s="27" t="s">
        <v>194</v>
      </c>
      <c r="C303" s="2"/>
      <c r="D303" s="2"/>
      <c r="E303" s="2"/>
    </row>
    <row r="304" spans="1:5" x14ac:dyDescent="0.35">
      <c r="A304" s="9" t="s">
        <v>167</v>
      </c>
      <c r="B304" s="30" t="s">
        <v>35</v>
      </c>
      <c r="C304" s="2"/>
      <c r="D304" s="2"/>
      <c r="E304" s="2"/>
    </row>
    <row r="305" spans="1:5" ht="42" x14ac:dyDescent="0.35">
      <c r="A305" s="8" t="s">
        <v>168</v>
      </c>
      <c r="B305" s="14" t="s">
        <v>195</v>
      </c>
      <c r="C305" s="14" t="s">
        <v>196</v>
      </c>
      <c r="D305" s="14" t="s">
        <v>197</v>
      </c>
      <c r="E305" s="14" t="s">
        <v>198</v>
      </c>
    </row>
    <row r="307" spans="1:5" x14ac:dyDescent="0.35">
      <c r="E307" s="47" t="s">
        <v>90</v>
      </c>
    </row>
    <row r="309" spans="1:5" ht="15.5" x14ac:dyDescent="0.35">
      <c r="A309" s="28" t="s">
        <v>164</v>
      </c>
      <c r="B309" s="28" t="s">
        <v>11</v>
      </c>
      <c r="C309" s="28" t="s">
        <v>12</v>
      </c>
      <c r="D309" s="94" t="s">
        <v>165</v>
      </c>
      <c r="E309" s="28" t="s">
        <v>14</v>
      </c>
    </row>
    <row r="310" spans="1:5" x14ac:dyDescent="0.35">
      <c r="A310" s="25" t="s">
        <v>1067</v>
      </c>
      <c r="B310" s="34" t="s">
        <v>1139</v>
      </c>
      <c r="C310" s="25">
        <v>64</v>
      </c>
      <c r="D310" s="25">
        <v>2</v>
      </c>
      <c r="E310" s="25">
        <v>210</v>
      </c>
    </row>
    <row r="311" spans="1:5" x14ac:dyDescent="0.35">
      <c r="A311" s="2"/>
      <c r="B311" s="2"/>
      <c r="C311" s="2"/>
      <c r="D311" s="2"/>
      <c r="E311" s="2"/>
    </row>
    <row r="312" spans="1:5" x14ac:dyDescent="0.35">
      <c r="A312" s="7" t="s">
        <v>30</v>
      </c>
      <c r="B312" s="27" t="s">
        <v>194</v>
      </c>
      <c r="C312" s="2"/>
      <c r="D312" s="2"/>
      <c r="E312" s="2"/>
    </row>
    <row r="313" spans="1:5" x14ac:dyDescent="0.35">
      <c r="A313" s="9" t="s">
        <v>167</v>
      </c>
      <c r="B313" s="30" t="s">
        <v>35</v>
      </c>
      <c r="C313" s="2"/>
      <c r="D313" s="2"/>
      <c r="E313" s="2"/>
    </row>
    <row r="314" spans="1:5" ht="42" x14ac:dyDescent="0.35">
      <c r="A314" s="8" t="s">
        <v>168</v>
      </c>
      <c r="B314" s="14" t="s">
        <v>195</v>
      </c>
      <c r="C314" s="14" t="s">
        <v>196</v>
      </c>
      <c r="D314" s="14" t="s">
        <v>197</v>
      </c>
      <c r="E314" s="14" t="s">
        <v>198</v>
      </c>
    </row>
    <row r="316" spans="1:5" x14ac:dyDescent="0.35">
      <c r="E316" s="47" t="s">
        <v>90</v>
      </c>
    </row>
    <row r="318" spans="1:5" ht="15.5" x14ac:dyDescent="0.35">
      <c r="A318" s="28" t="s">
        <v>164</v>
      </c>
      <c r="B318" s="28" t="s">
        <v>11</v>
      </c>
      <c r="C318" s="28" t="s">
        <v>12</v>
      </c>
      <c r="D318" s="94" t="s">
        <v>165</v>
      </c>
      <c r="E318" s="28" t="s">
        <v>14</v>
      </c>
    </row>
    <row r="319" spans="1:5" x14ac:dyDescent="0.35">
      <c r="A319" s="25" t="s">
        <v>1068</v>
      </c>
      <c r="B319" s="34" t="s">
        <v>1165</v>
      </c>
      <c r="C319" s="25">
        <v>32</v>
      </c>
      <c r="D319" s="25">
        <v>6</v>
      </c>
      <c r="E319" s="25">
        <v>725</v>
      </c>
    </row>
    <row r="320" spans="1:5" x14ac:dyDescent="0.35">
      <c r="A320" s="2"/>
      <c r="B320" s="2"/>
      <c r="C320" s="2"/>
      <c r="D320" s="2"/>
      <c r="E320" s="2"/>
    </row>
    <row r="321" spans="1:5" x14ac:dyDescent="0.35">
      <c r="A321" s="7" t="s">
        <v>30</v>
      </c>
      <c r="B321" s="27" t="s">
        <v>194</v>
      </c>
      <c r="C321" s="2"/>
      <c r="D321" s="2"/>
      <c r="E321" s="2"/>
    </row>
    <row r="322" spans="1:5" x14ac:dyDescent="0.35">
      <c r="A322" s="9" t="s">
        <v>167</v>
      </c>
      <c r="B322" s="30" t="s">
        <v>35</v>
      </c>
      <c r="C322" s="2"/>
      <c r="D322" s="2"/>
      <c r="E322" s="2"/>
    </row>
    <row r="323" spans="1:5" ht="42" x14ac:dyDescent="0.35">
      <c r="A323" s="8" t="s">
        <v>168</v>
      </c>
      <c r="B323" s="14" t="s">
        <v>195</v>
      </c>
      <c r="C323" s="14" t="s">
        <v>196</v>
      </c>
      <c r="D323" s="14" t="s">
        <v>197</v>
      </c>
      <c r="E323" s="14" t="s">
        <v>198</v>
      </c>
    </row>
    <row r="325" spans="1:5" x14ac:dyDescent="0.35">
      <c r="E325" s="47" t="s">
        <v>90</v>
      </c>
    </row>
    <row r="327" spans="1:5" ht="15.5" x14ac:dyDescent="0.35">
      <c r="A327" s="28" t="s">
        <v>164</v>
      </c>
      <c r="B327" s="28" t="s">
        <v>11</v>
      </c>
      <c r="C327" s="28" t="s">
        <v>12</v>
      </c>
      <c r="D327" s="94" t="s">
        <v>165</v>
      </c>
      <c r="E327" s="28" t="s">
        <v>14</v>
      </c>
    </row>
    <row r="328" spans="1:5" x14ac:dyDescent="0.35">
      <c r="A328" s="25" t="s">
        <v>1069</v>
      </c>
      <c r="B328" s="34" t="s">
        <v>1166</v>
      </c>
      <c r="C328" s="25">
        <v>2</v>
      </c>
      <c r="D328" s="25">
        <v>1</v>
      </c>
      <c r="E328" s="25">
        <v>101</v>
      </c>
    </row>
    <row r="329" spans="1:5" x14ac:dyDescent="0.35">
      <c r="A329" s="2"/>
      <c r="B329" s="2"/>
      <c r="C329" s="2"/>
      <c r="D329" s="2"/>
      <c r="E329" s="2"/>
    </row>
    <row r="330" spans="1:5" x14ac:dyDescent="0.35">
      <c r="A330" s="7" t="s">
        <v>30</v>
      </c>
      <c r="B330" s="27" t="s">
        <v>194</v>
      </c>
      <c r="C330" s="2"/>
      <c r="D330" s="2"/>
      <c r="E330" s="2"/>
    </row>
    <row r="331" spans="1:5" x14ac:dyDescent="0.35">
      <c r="A331" s="9" t="s">
        <v>167</v>
      </c>
      <c r="B331" s="30" t="s">
        <v>35</v>
      </c>
      <c r="C331" s="2"/>
      <c r="D331" s="2"/>
      <c r="E331" s="2"/>
    </row>
    <row r="332" spans="1:5" ht="42" x14ac:dyDescent="0.35">
      <c r="A332" s="8" t="s">
        <v>168</v>
      </c>
      <c r="B332" s="14" t="s">
        <v>195</v>
      </c>
      <c r="C332" s="14" t="s">
        <v>196</v>
      </c>
      <c r="D332" s="14" t="s">
        <v>197</v>
      </c>
      <c r="E332" s="14" t="s">
        <v>198</v>
      </c>
    </row>
    <row r="334" spans="1:5" x14ac:dyDescent="0.35">
      <c r="E334" s="47" t="s">
        <v>90</v>
      </c>
    </row>
    <row r="336" spans="1:5" x14ac:dyDescent="0.35">
      <c r="A336" s="146" t="s">
        <v>164</v>
      </c>
      <c r="B336" s="147" t="s">
        <v>11</v>
      </c>
      <c r="C336" s="147" t="s">
        <v>12</v>
      </c>
      <c r="D336" s="147" t="s">
        <v>165</v>
      </c>
      <c r="E336" s="148" t="s">
        <v>14</v>
      </c>
    </row>
    <row r="337" spans="1:5" x14ac:dyDescent="0.35">
      <c r="A337" s="277" t="s">
        <v>1175</v>
      </c>
      <c r="B337" s="232" t="s">
        <v>1178</v>
      </c>
      <c r="C337" s="277">
        <v>5</v>
      </c>
      <c r="D337" s="277">
        <v>2</v>
      </c>
      <c r="E337" s="277">
        <v>650</v>
      </c>
    </row>
    <row r="338" spans="1:5" x14ac:dyDescent="0.35">
      <c r="A338" s="281" t="s">
        <v>1175</v>
      </c>
      <c r="B338" s="282" t="s">
        <v>1179</v>
      </c>
      <c r="C338" s="281" t="s">
        <v>1180</v>
      </c>
      <c r="D338" s="277">
        <v>2</v>
      </c>
      <c r="E338" s="277">
        <v>690</v>
      </c>
    </row>
    <row r="339" spans="1:5" x14ac:dyDescent="0.35">
      <c r="A339" s="277" t="s">
        <v>1175</v>
      </c>
      <c r="B339" s="26" t="s">
        <v>1178</v>
      </c>
      <c r="C339" s="26">
        <v>3</v>
      </c>
      <c r="D339" s="277">
        <v>2</v>
      </c>
      <c r="E339" s="26">
        <v>650</v>
      </c>
    </row>
    <row r="340" spans="1:5" x14ac:dyDescent="0.35">
      <c r="A340" s="283"/>
      <c r="B340" s="283"/>
      <c r="C340" s="283"/>
      <c r="D340" s="284">
        <f>SUM(D337:D339)</f>
        <v>6</v>
      </c>
      <c r="E340" s="284">
        <f>SUM(E337:E339)</f>
        <v>1990</v>
      </c>
    </row>
    <row r="341" spans="1:5" x14ac:dyDescent="0.35">
      <c r="A341" s="1"/>
      <c r="B341" s="1"/>
      <c r="C341" s="1"/>
      <c r="D341" s="1"/>
      <c r="E341" s="1"/>
    </row>
    <row r="342" spans="1:5" x14ac:dyDescent="0.35">
      <c r="A342" s="8" t="s">
        <v>30</v>
      </c>
      <c r="B342" s="13" t="s">
        <v>31</v>
      </c>
      <c r="C342" s="118"/>
      <c r="D342" s="118"/>
      <c r="E342" s="118"/>
    </row>
    <row r="343" spans="1:5" x14ac:dyDescent="0.35">
      <c r="A343" s="112" t="s">
        <v>167</v>
      </c>
      <c r="B343" s="113" t="s">
        <v>35</v>
      </c>
      <c r="C343" s="118"/>
      <c r="D343" s="118"/>
      <c r="E343" s="118"/>
    </row>
    <row r="344" spans="1:5" ht="28" x14ac:dyDescent="0.35">
      <c r="A344" s="8" t="s">
        <v>168</v>
      </c>
      <c r="B344" s="22"/>
      <c r="C344" s="22"/>
      <c r="D344" s="14" t="s">
        <v>169</v>
      </c>
      <c r="E344" s="14" t="s">
        <v>185</v>
      </c>
    </row>
    <row r="346" spans="1:5" x14ac:dyDescent="0.35">
      <c r="E346" s="47" t="s">
        <v>90</v>
      </c>
    </row>
    <row r="348" spans="1:5" x14ac:dyDescent="0.35">
      <c r="A348" s="28" t="s">
        <v>10</v>
      </c>
      <c r="B348" s="28" t="s">
        <v>11</v>
      </c>
      <c r="C348" s="28" t="s">
        <v>12</v>
      </c>
      <c r="D348" s="28" t="s">
        <v>165</v>
      </c>
      <c r="E348" s="28" t="s">
        <v>14</v>
      </c>
    </row>
    <row r="349" spans="1:5" x14ac:dyDescent="0.35">
      <c r="A349" s="277" t="s">
        <v>1176</v>
      </c>
      <c r="B349" s="232" t="s">
        <v>1177</v>
      </c>
      <c r="C349" s="277" t="s">
        <v>935</v>
      </c>
      <c r="D349" s="277">
        <v>3</v>
      </c>
      <c r="E349" s="277">
        <v>726</v>
      </c>
    </row>
    <row r="350" spans="1:5" x14ac:dyDescent="0.35">
      <c r="A350" s="1"/>
      <c r="B350" s="1"/>
      <c r="C350" s="1"/>
      <c r="D350" s="1"/>
      <c r="E350" s="1"/>
    </row>
    <row r="351" spans="1:5" x14ac:dyDescent="0.35">
      <c r="A351" s="8" t="s">
        <v>30</v>
      </c>
      <c r="B351" s="13" t="s">
        <v>31</v>
      </c>
      <c r="C351" s="118"/>
      <c r="D351" s="118"/>
      <c r="E351" s="118"/>
    </row>
    <row r="352" spans="1:5" x14ac:dyDescent="0.35">
      <c r="A352" s="112" t="s">
        <v>167</v>
      </c>
      <c r="B352" s="113" t="s">
        <v>35</v>
      </c>
      <c r="C352" s="118"/>
      <c r="D352" s="118"/>
      <c r="E352" s="118"/>
    </row>
    <row r="353" spans="1:5" ht="28" x14ac:dyDescent="0.35">
      <c r="A353" s="8" t="s">
        <v>168</v>
      </c>
      <c r="B353" s="22"/>
      <c r="C353" s="22"/>
      <c r="D353" s="14" t="s">
        <v>169</v>
      </c>
      <c r="E353" s="14" t="s">
        <v>185</v>
      </c>
    </row>
    <row r="355" spans="1:5" x14ac:dyDescent="0.35">
      <c r="E355" s="47" t="s">
        <v>90</v>
      </c>
    </row>
    <row r="357" spans="1:5" x14ac:dyDescent="0.35">
      <c r="A357" s="28" t="s">
        <v>164</v>
      </c>
      <c r="B357" s="28" t="s">
        <v>11</v>
      </c>
      <c r="C357" s="28" t="s">
        <v>12</v>
      </c>
      <c r="D357" s="36" t="s">
        <v>230</v>
      </c>
      <c r="E357" s="28" t="s">
        <v>14</v>
      </c>
    </row>
    <row r="358" spans="1:5" x14ac:dyDescent="0.35">
      <c r="A358" s="55" t="s">
        <v>1168</v>
      </c>
      <c r="B358" s="55" t="s">
        <v>1158</v>
      </c>
      <c r="C358" s="55">
        <v>18</v>
      </c>
      <c r="D358" s="55">
        <v>4</v>
      </c>
      <c r="E358" s="55">
        <v>574</v>
      </c>
    </row>
    <row r="359" spans="1:5" x14ac:dyDescent="0.35">
      <c r="A359" s="2"/>
      <c r="B359" s="2"/>
      <c r="C359" s="2"/>
      <c r="D359" s="2"/>
      <c r="E359" s="2"/>
    </row>
    <row r="360" spans="1:5" x14ac:dyDescent="0.35">
      <c r="A360" s="7" t="s">
        <v>30</v>
      </c>
      <c r="B360" s="27" t="s">
        <v>1968</v>
      </c>
      <c r="C360" s="2"/>
      <c r="D360" s="2"/>
      <c r="E360" s="2"/>
    </row>
    <row r="361" spans="1:5" x14ac:dyDescent="0.35">
      <c r="A361" s="7" t="s">
        <v>32</v>
      </c>
      <c r="B361" s="27" t="s">
        <v>33</v>
      </c>
      <c r="C361" s="2"/>
      <c r="D361" s="2"/>
      <c r="E361" s="2"/>
    </row>
    <row r="362" spans="1:5" x14ac:dyDescent="0.35">
      <c r="A362" s="9" t="s">
        <v>34</v>
      </c>
      <c r="B362" s="30" t="s">
        <v>35</v>
      </c>
      <c r="C362" s="2"/>
      <c r="D362" s="2"/>
      <c r="E362" s="2"/>
    </row>
    <row r="363" spans="1:5" ht="28" x14ac:dyDescent="0.35">
      <c r="A363" s="8" t="s">
        <v>36</v>
      </c>
      <c r="B363" s="14" t="s">
        <v>105</v>
      </c>
      <c r="C363" s="22"/>
      <c r="D363" s="22"/>
      <c r="E363" s="22"/>
    </row>
    <row r="365" spans="1:5" x14ac:dyDescent="0.35">
      <c r="E365" s="47" t="s">
        <v>90</v>
      </c>
    </row>
    <row r="367" spans="1:5" x14ac:dyDescent="0.35">
      <c r="A367" s="36" t="s">
        <v>164</v>
      </c>
      <c r="B367" s="36" t="s">
        <v>11</v>
      </c>
      <c r="C367" s="36" t="s">
        <v>12</v>
      </c>
      <c r="D367" s="36" t="s">
        <v>230</v>
      </c>
      <c r="E367" s="36" t="s">
        <v>14</v>
      </c>
    </row>
    <row r="368" spans="1:5" x14ac:dyDescent="0.35">
      <c r="A368" s="55" t="s">
        <v>1169</v>
      </c>
      <c r="B368" s="55" t="s">
        <v>1181</v>
      </c>
      <c r="C368" s="55" t="s">
        <v>1182</v>
      </c>
      <c r="D368" s="55">
        <v>22</v>
      </c>
      <c r="E368" s="55">
        <v>1150</v>
      </c>
    </row>
    <row r="369" spans="1:7" x14ac:dyDescent="0.35">
      <c r="A369" s="2"/>
      <c r="B369" s="2"/>
      <c r="C369" s="2"/>
      <c r="D369" s="2"/>
      <c r="E369" s="2"/>
    </row>
    <row r="370" spans="1:7" x14ac:dyDescent="0.35">
      <c r="A370" s="329" t="s">
        <v>30</v>
      </c>
      <c r="B370" s="26" t="s">
        <v>1968</v>
      </c>
      <c r="C370" s="2"/>
      <c r="D370" s="2"/>
      <c r="E370" s="2"/>
    </row>
    <row r="371" spans="1:7" x14ac:dyDescent="0.35">
      <c r="A371" s="329" t="s">
        <v>32</v>
      </c>
      <c r="B371" s="26" t="s">
        <v>33</v>
      </c>
      <c r="C371" s="2"/>
      <c r="D371" s="2"/>
      <c r="E371" s="2"/>
    </row>
    <row r="372" spans="1:7" x14ac:dyDescent="0.35">
      <c r="A372" s="330" t="s">
        <v>34</v>
      </c>
      <c r="B372" s="318" t="s">
        <v>35</v>
      </c>
      <c r="C372" s="2"/>
      <c r="D372" s="2"/>
      <c r="E372" s="2"/>
    </row>
    <row r="373" spans="1:7" ht="28" x14ac:dyDescent="0.35">
      <c r="A373" s="331" t="s">
        <v>36</v>
      </c>
      <c r="B373" s="14" t="s">
        <v>105</v>
      </c>
      <c r="C373" s="22"/>
      <c r="D373" s="22"/>
      <c r="E373" s="22"/>
    </row>
    <row r="375" spans="1:7" x14ac:dyDescent="0.35">
      <c r="E375" s="47" t="s">
        <v>90</v>
      </c>
    </row>
    <row r="377" spans="1:7" x14ac:dyDescent="0.35">
      <c r="A377" s="28" t="s">
        <v>164</v>
      </c>
      <c r="B377" s="28" t="s">
        <v>11</v>
      </c>
      <c r="C377" s="28" t="s">
        <v>12</v>
      </c>
      <c r="D377" s="36" t="s">
        <v>230</v>
      </c>
      <c r="E377" s="28" t="s">
        <v>14</v>
      </c>
    </row>
    <row r="378" spans="1:7" x14ac:dyDescent="0.35">
      <c r="A378" s="55" t="s">
        <v>1170</v>
      </c>
      <c r="B378" s="55" t="s">
        <v>1183</v>
      </c>
      <c r="C378" s="55">
        <v>16</v>
      </c>
      <c r="D378" s="55">
        <v>10</v>
      </c>
      <c r="E378" s="55">
        <v>1061</v>
      </c>
      <c r="F378" s="540"/>
      <c r="G378" s="541"/>
    </row>
    <row r="379" spans="1:7" x14ac:dyDescent="0.35">
      <c r="A379" s="2"/>
      <c r="B379" s="2"/>
      <c r="C379" s="2"/>
      <c r="D379" s="2"/>
      <c r="E379" s="2"/>
    </row>
    <row r="380" spans="1:7" x14ac:dyDescent="0.35">
      <c r="A380" s="7" t="s">
        <v>30</v>
      </c>
      <c r="B380" s="27" t="s">
        <v>1968</v>
      </c>
      <c r="C380" s="2"/>
      <c r="D380" s="2"/>
      <c r="E380" s="2"/>
    </row>
    <row r="381" spans="1:7" x14ac:dyDescent="0.35">
      <c r="A381" s="7" t="s">
        <v>32</v>
      </c>
      <c r="B381" s="27" t="s">
        <v>33</v>
      </c>
      <c r="C381" s="2"/>
      <c r="D381" s="2"/>
      <c r="E381" s="2"/>
    </row>
    <row r="382" spans="1:7" x14ac:dyDescent="0.35">
      <c r="A382" s="9" t="s">
        <v>34</v>
      </c>
      <c r="B382" s="30" t="s">
        <v>35</v>
      </c>
      <c r="C382" s="2"/>
      <c r="D382" s="2"/>
      <c r="E382" s="2"/>
    </row>
    <row r="383" spans="1:7" ht="28" x14ac:dyDescent="0.35">
      <c r="A383" s="8" t="s">
        <v>36</v>
      </c>
      <c r="B383" s="14" t="s">
        <v>1979</v>
      </c>
      <c r="C383" s="22"/>
      <c r="D383" s="22"/>
      <c r="E383" s="22"/>
    </row>
    <row r="385" spans="1:5" x14ac:dyDescent="0.35">
      <c r="E385" s="47" t="s">
        <v>90</v>
      </c>
    </row>
    <row r="387" spans="1:5" x14ac:dyDescent="0.35">
      <c r="A387" s="28" t="s">
        <v>164</v>
      </c>
      <c r="B387" s="28" t="s">
        <v>11</v>
      </c>
      <c r="C387" s="28" t="s">
        <v>12</v>
      </c>
      <c r="D387" s="36" t="s">
        <v>230</v>
      </c>
      <c r="E387" s="28" t="s">
        <v>14</v>
      </c>
    </row>
    <row r="388" spans="1:5" x14ac:dyDescent="0.35">
      <c r="A388" s="55" t="s">
        <v>1171</v>
      </c>
      <c r="B388" s="55" t="s">
        <v>1184</v>
      </c>
      <c r="C388" s="55" t="s">
        <v>1154</v>
      </c>
      <c r="D388" s="55">
        <v>2</v>
      </c>
      <c r="E388" s="55">
        <v>496</v>
      </c>
    </row>
    <row r="389" spans="1:5" x14ac:dyDescent="0.35">
      <c r="A389" s="2"/>
      <c r="B389" s="2"/>
      <c r="C389" s="2"/>
      <c r="D389" s="2"/>
      <c r="E389" s="2"/>
    </row>
    <row r="390" spans="1:5" x14ac:dyDescent="0.35">
      <c r="A390" s="7" t="s">
        <v>30</v>
      </c>
      <c r="B390" s="27" t="s">
        <v>1968</v>
      </c>
      <c r="C390" s="2"/>
      <c r="D390" s="2"/>
      <c r="E390" s="2"/>
    </row>
    <row r="391" spans="1:5" x14ac:dyDescent="0.35">
      <c r="A391" s="7" t="s">
        <v>32</v>
      </c>
      <c r="B391" s="27" t="s">
        <v>33</v>
      </c>
      <c r="C391" s="2"/>
      <c r="D391" s="2"/>
      <c r="E391" s="2"/>
    </row>
    <row r="392" spans="1:5" x14ac:dyDescent="0.35">
      <c r="A392" s="9" t="s">
        <v>34</v>
      </c>
      <c r="B392" s="30" t="s">
        <v>35</v>
      </c>
      <c r="C392" s="2"/>
      <c r="D392" s="2"/>
      <c r="E392" s="2"/>
    </row>
    <row r="393" spans="1:5" ht="28" x14ac:dyDescent="0.35">
      <c r="A393" s="8" t="s">
        <v>36</v>
      </c>
      <c r="B393" s="14" t="s">
        <v>105</v>
      </c>
      <c r="C393" s="22"/>
      <c r="D393" s="22"/>
      <c r="E393" s="22"/>
    </row>
    <row r="395" spans="1:5" x14ac:dyDescent="0.35">
      <c r="E395" s="47" t="s">
        <v>90</v>
      </c>
    </row>
    <row r="397" spans="1:5" x14ac:dyDescent="0.35">
      <c r="A397" s="28" t="s">
        <v>164</v>
      </c>
      <c r="B397" s="28" t="s">
        <v>11</v>
      </c>
      <c r="C397" s="28" t="s">
        <v>12</v>
      </c>
      <c r="D397" s="36" t="s">
        <v>230</v>
      </c>
      <c r="E397" s="28" t="s">
        <v>14</v>
      </c>
    </row>
    <row r="398" spans="1:5" x14ac:dyDescent="0.35">
      <c r="A398" s="55" t="s">
        <v>1172</v>
      </c>
      <c r="B398" s="55" t="s">
        <v>1185</v>
      </c>
      <c r="C398" s="55">
        <v>10</v>
      </c>
      <c r="D398" s="55">
        <v>2</v>
      </c>
      <c r="E398" s="55">
        <v>552</v>
      </c>
    </row>
    <row r="399" spans="1:5" x14ac:dyDescent="0.35">
      <c r="A399" s="2"/>
      <c r="B399" s="2"/>
      <c r="C399" s="2"/>
      <c r="D399" s="2"/>
      <c r="E399" s="2"/>
    </row>
    <row r="400" spans="1:5" x14ac:dyDescent="0.35">
      <c r="A400" s="7" t="s">
        <v>30</v>
      </c>
      <c r="B400" s="27" t="s">
        <v>1968</v>
      </c>
      <c r="C400" s="2"/>
      <c r="D400" s="2"/>
      <c r="E400" s="2"/>
    </row>
    <row r="401" spans="1:5" x14ac:dyDescent="0.35">
      <c r="A401" s="7" t="s">
        <v>32</v>
      </c>
      <c r="B401" s="27" t="s">
        <v>33</v>
      </c>
      <c r="C401" s="2"/>
      <c r="D401" s="2"/>
      <c r="E401" s="2"/>
    </row>
    <row r="402" spans="1:5" x14ac:dyDescent="0.35">
      <c r="A402" s="9" t="s">
        <v>34</v>
      </c>
      <c r="B402" s="30" t="s">
        <v>35</v>
      </c>
      <c r="C402" s="2"/>
      <c r="D402" s="2"/>
      <c r="E402" s="2"/>
    </row>
    <row r="403" spans="1:5" ht="28" x14ac:dyDescent="0.35">
      <c r="A403" s="8" t="s">
        <v>36</v>
      </c>
      <c r="B403" s="14" t="s">
        <v>105</v>
      </c>
      <c r="C403" s="22"/>
      <c r="D403" s="22"/>
      <c r="E403" s="22"/>
    </row>
    <row r="405" spans="1:5" x14ac:dyDescent="0.35">
      <c r="E405" s="47" t="s">
        <v>90</v>
      </c>
    </row>
    <row r="407" spans="1:5" x14ac:dyDescent="0.35">
      <c r="A407" s="103" t="s">
        <v>10</v>
      </c>
      <c r="B407" s="103" t="s">
        <v>11</v>
      </c>
      <c r="C407" s="103" t="s">
        <v>12</v>
      </c>
      <c r="D407" s="103" t="s">
        <v>230</v>
      </c>
      <c r="E407" s="103" t="s">
        <v>14</v>
      </c>
    </row>
    <row r="408" spans="1:5" x14ac:dyDescent="0.35">
      <c r="A408" s="132" t="s">
        <v>1867</v>
      </c>
      <c r="B408" s="55" t="s">
        <v>1184</v>
      </c>
      <c r="C408" s="123" t="s">
        <v>1868</v>
      </c>
      <c r="D408" s="55">
        <v>3</v>
      </c>
      <c r="E408" s="55">
        <v>511</v>
      </c>
    </row>
    <row r="409" spans="1:5" x14ac:dyDescent="0.35">
      <c r="A409" s="132" t="s">
        <v>1867</v>
      </c>
      <c r="B409" s="55" t="s">
        <v>1184</v>
      </c>
      <c r="C409" s="123" t="s">
        <v>1869</v>
      </c>
      <c r="D409" s="55">
        <v>3</v>
      </c>
      <c r="E409" s="55">
        <v>540</v>
      </c>
    </row>
    <row r="410" spans="1:5" ht="15" thickBot="1" x14ac:dyDescent="0.4">
      <c r="A410" s="132" t="s">
        <v>1867</v>
      </c>
      <c r="B410" s="55" t="s">
        <v>1184</v>
      </c>
      <c r="C410" s="123" t="s">
        <v>1931</v>
      </c>
      <c r="D410" s="55">
        <v>3</v>
      </c>
      <c r="E410" s="55">
        <v>540</v>
      </c>
    </row>
    <row r="411" spans="1:5" ht="15" thickBot="1" x14ac:dyDescent="0.4">
      <c r="A411" s="14"/>
      <c r="B411" s="14"/>
      <c r="C411" s="139"/>
      <c r="D411" s="130">
        <f>SUM(D408:D410)</f>
        <v>9</v>
      </c>
      <c r="E411" s="130">
        <f>SUM(E408:E410)</f>
        <v>1591</v>
      </c>
    </row>
    <row r="412" spans="1:5" x14ac:dyDescent="0.35">
      <c r="A412" s="1"/>
      <c r="B412" s="1"/>
      <c r="C412" s="1"/>
      <c r="D412" s="1"/>
      <c r="E412" s="1"/>
    </row>
    <row r="413" spans="1:5" x14ac:dyDescent="0.35">
      <c r="A413" s="7" t="s">
        <v>30</v>
      </c>
      <c r="B413" s="27" t="s">
        <v>31</v>
      </c>
      <c r="C413" s="2"/>
      <c r="D413" s="2"/>
      <c r="E413" s="2"/>
    </row>
    <row r="414" spans="1:5" x14ac:dyDescent="0.35">
      <c r="A414" s="7" t="s">
        <v>32</v>
      </c>
      <c r="B414" s="27" t="s">
        <v>33</v>
      </c>
      <c r="C414" s="2"/>
      <c r="D414" s="2"/>
      <c r="E414" s="2"/>
    </row>
    <row r="415" spans="1:5" x14ac:dyDescent="0.35">
      <c r="A415" s="9" t="s">
        <v>34</v>
      </c>
      <c r="B415" s="30" t="s">
        <v>35</v>
      </c>
      <c r="C415" s="2"/>
      <c r="D415" s="2"/>
      <c r="E415" s="2"/>
    </row>
    <row r="416" spans="1:5" ht="28" x14ac:dyDescent="0.35">
      <c r="A416" s="8" t="s">
        <v>36</v>
      </c>
      <c r="B416" s="14" t="s">
        <v>37</v>
      </c>
      <c r="C416" s="14" t="s">
        <v>38</v>
      </c>
      <c r="D416" s="14" t="s">
        <v>39</v>
      </c>
      <c r="E416" s="14" t="s">
        <v>40</v>
      </c>
    </row>
    <row r="417" spans="1:5" x14ac:dyDescent="0.35">
      <c r="A417" s="1"/>
      <c r="B417" s="98"/>
      <c r="C417" s="98"/>
      <c r="D417" s="98"/>
      <c r="E417" s="98"/>
    </row>
    <row r="418" spans="1:5" x14ac:dyDescent="0.35">
      <c r="A418" s="1"/>
      <c r="B418" s="98"/>
      <c r="C418" s="98"/>
      <c r="D418" s="98"/>
      <c r="E418" s="99" t="s">
        <v>605</v>
      </c>
    </row>
    <row r="420" spans="1:5" x14ac:dyDescent="0.35">
      <c r="A420" s="146" t="s">
        <v>164</v>
      </c>
      <c r="B420" s="147" t="s">
        <v>11</v>
      </c>
      <c r="C420" s="147" t="s">
        <v>12</v>
      </c>
      <c r="D420" s="103" t="s">
        <v>230</v>
      </c>
      <c r="E420" s="148" t="s">
        <v>14</v>
      </c>
    </row>
    <row r="421" spans="1:5" x14ac:dyDescent="0.35">
      <c r="A421" s="277" t="s">
        <v>1175</v>
      </c>
      <c r="B421" s="232" t="s">
        <v>1178</v>
      </c>
      <c r="C421" s="277">
        <v>5</v>
      </c>
      <c r="D421" s="277">
        <v>2</v>
      </c>
      <c r="E421" s="277">
        <v>650</v>
      </c>
    </row>
    <row r="422" spans="1:5" x14ac:dyDescent="0.35">
      <c r="A422" s="281" t="s">
        <v>1175</v>
      </c>
      <c r="B422" s="282" t="s">
        <v>1179</v>
      </c>
      <c r="C422" s="281" t="s">
        <v>1180</v>
      </c>
      <c r="D422" s="277">
        <v>2</v>
      </c>
      <c r="E422" s="277">
        <v>690</v>
      </c>
    </row>
    <row r="423" spans="1:5" x14ac:dyDescent="0.35">
      <c r="A423" s="277" t="s">
        <v>1175</v>
      </c>
      <c r="B423" s="26" t="s">
        <v>1178</v>
      </c>
      <c r="C423" s="26">
        <v>3</v>
      </c>
      <c r="D423" s="277">
        <v>2</v>
      </c>
      <c r="E423" s="26">
        <v>650</v>
      </c>
    </row>
    <row r="424" spans="1:5" x14ac:dyDescent="0.35">
      <c r="A424" s="283"/>
      <c r="B424" s="283"/>
      <c r="C424" s="283"/>
      <c r="D424" s="284">
        <f>SUM(D421:D423)</f>
        <v>6</v>
      </c>
      <c r="E424" s="284">
        <f>SUM(E421:E423)</f>
        <v>1990</v>
      </c>
    </row>
    <row r="425" spans="1:5" x14ac:dyDescent="0.35">
      <c r="A425" s="1"/>
      <c r="B425" s="1"/>
      <c r="C425" s="1"/>
      <c r="D425" s="1"/>
      <c r="E425" s="1"/>
    </row>
    <row r="426" spans="1:5" x14ac:dyDescent="0.35">
      <c r="A426" s="8" t="s">
        <v>30</v>
      </c>
      <c r="B426" s="13" t="s">
        <v>561</v>
      </c>
      <c r="C426" s="118"/>
      <c r="D426" s="118"/>
      <c r="E426" s="118"/>
    </row>
    <row r="427" spans="1:5" x14ac:dyDescent="0.35">
      <c r="A427" s="112" t="s">
        <v>34</v>
      </c>
      <c r="B427" s="113" t="s">
        <v>1911</v>
      </c>
      <c r="C427" s="118"/>
      <c r="D427" s="118"/>
      <c r="E427" s="118"/>
    </row>
    <row r="428" spans="1:5" ht="28" x14ac:dyDescent="0.35">
      <c r="A428" s="8" t="s">
        <v>36</v>
      </c>
      <c r="B428" s="22"/>
      <c r="C428" s="14" t="s">
        <v>1415</v>
      </c>
      <c r="D428" s="14" t="s">
        <v>1425</v>
      </c>
      <c r="E428" s="14" t="s">
        <v>1414</v>
      </c>
    </row>
    <row r="430" spans="1:5" x14ac:dyDescent="0.35">
      <c r="E430" s="47" t="s">
        <v>90</v>
      </c>
    </row>
    <row r="432" spans="1:5" x14ac:dyDescent="0.35">
      <c r="A432" s="146" t="s">
        <v>164</v>
      </c>
      <c r="B432" s="28" t="s">
        <v>11</v>
      </c>
      <c r="C432" s="28" t="s">
        <v>12</v>
      </c>
      <c r="D432" s="103" t="s">
        <v>230</v>
      </c>
      <c r="E432" s="28" t="s">
        <v>14</v>
      </c>
    </row>
    <row r="433" spans="1:5" x14ac:dyDescent="0.35">
      <c r="A433" s="277" t="s">
        <v>1176</v>
      </c>
      <c r="B433" s="232" t="s">
        <v>1177</v>
      </c>
      <c r="C433" s="277" t="s">
        <v>935</v>
      </c>
      <c r="D433" s="277">
        <v>3</v>
      </c>
      <c r="E433" s="277">
        <v>726</v>
      </c>
    </row>
    <row r="434" spans="1:5" x14ac:dyDescent="0.35">
      <c r="A434" s="1"/>
      <c r="B434" s="1"/>
      <c r="C434" s="1"/>
      <c r="D434" s="1"/>
      <c r="E434" s="1"/>
    </row>
    <row r="435" spans="1:5" x14ac:dyDescent="0.35">
      <c r="A435" s="8" t="s">
        <v>30</v>
      </c>
      <c r="B435" s="13" t="s">
        <v>561</v>
      </c>
      <c r="C435" s="118"/>
      <c r="D435" s="118"/>
      <c r="E435" s="118"/>
    </row>
    <row r="436" spans="1:5" x14ac:dyDescent="0.35">
      <c r="A436" s="112" t="s">
        <v>34</v>
      </c>
      <c r="B436" s="113" t="s">
        <v>1911</v>
      </c>
      <c r="C436" s="118"/>
      <c r="D436" s="118"/>
      <c r="E436" s="118"/>
    </row>
    <row r="437" spans="1:5" ht="28" x14ac:dyDescent="0.35">
      <c r="A437" s="8" t="s">
        <v>36</v>
      </c>
      <c r="B437" s="22"/>
      <c r="C437" s="14" t="s">
        <v>1415</v>
      </c>
      <c r="D437" s="14" t="s">
        <v>1425</v>
      </c>
      <c r="E437" s="14" t="s">
        <v>1414</v>
      </c>
    </row>
    <row r="439" spans="1:5" x14ac:dyDescent="0.35">
      <c r="E439" s="47" t="s">
        <v>90</v>
      </c>
    </row>
    <row r="441" spans="1:5" x14ac:dyDescent="0.35">
      <c r="A441" s="28" t="s">
        <v>164</v>
      </c>
      <c r="B441" s="28" t="s">
        <v>11</v>
      </c>
      <c r="C441" s="28" t="s">
        <v>12</v>
      </c>
      <c r="D441" s="36" t="s">
        <v>230</v>
      </c>
      <c r="E441" s="28" t="s">
        <v>14</v>
      </c>
    </row>
    <row r="442" spans="1:5" x14ac:dyDescent="0.35">
      <c r="A442" s="55" t="s">
        <v>1960</v>
      </c>
      <c r="B442" s="55" t="s">
        <v>1961</v>
      </c>
      <c r="C442" s="55" t="s">
        <v>1962</v>
      </c>
      <c r="D442" s="55">
        <v>1</v>
      </c>
      <c r="E442" s="55">
        <v>176</v>
      </c>
    </row>
    <row r="443" spans="1:5" x14ac:dyDescent="0.35">
      <c r="A443" s="55" t="s">
        <v>1960</v>
      </c>
      <c r="B443" s="55" t="s">
        <v>1961</v>
      </c>
      <c r="C443" s="55" t="s">
        <v>1963</v>
      </c>
      <c r="D443" s="55">
        <v>1</v>
      </c>
      <c r="E443" s="55">
        <v>163</v>
      </c>
    </row>
    <row r="444" spans="1:5" x14ac:dyDescent="0.35">
      <c r="A444" s="55" t="s">
        <v>1960</v>
      </c>
      <c r="B444" s="55" t="s">
        <v>1961</v>
      </c>
      <c r="C444" s="55" t="s">
        <v>1964</v>
      </c>
      <c r="D444" s="55">
        <v>4</v>
      </c>
      <c r="E444" s="55">
        <v>272</v>
      </c>
    </row>
    <row r="445" spans="1:5" x14ac:dyDescent="0.35">
      <c r="A445" s="55" t="s">
        <v>1960</v>
      </c>
      <c r="B445" s="55" t="s">
        <v>1961</v>
      </c>
      <c r="C445" s="55" t="s">
        <v>1965</v>
      </c>
      <c r="D445" s="55">
        <v>1</v>
      </c>
      <c r="E445" s="55">
        <v>40</v>
      </c>
    </row>
    <row r="446" spans="1:5" x14ac:dyDescent="0.35">
      <c r="A446" s="55" t="s">
        <v>1960</v>
      </c>
      <c r="B446" s="55" t="s">
        <v>1961</v>
      </c>
      <c r="C446" s="55" t="s">
        <v>1966</v>
      </c>
      <c r="D446" s="55">
        <v>3</v>
      </c>
      <c r="E446" s="55">
        <v>497</v>
      </c>
    </row>
    <row r="447" spans="1:5" ht="15" thickBot="1" x14ac:dyDescent="0.4">
      <c r="A447" s="55" t="s">
        <v>1960</v>
      </c>
      <c r="B447" s="55" t="s">
        <v>1961</v>
      </c>
      <c r="C447" s="55" t="s">
        <v>1967</v>
      </c>
      <c r="D447" s="55">
        <v>1</v>
      </c>
      <c r="E447" s="55">
        <v>40</v>
      </c>
    </row>
    <row r="448" spans="1:5" ht="15" thickBot="1" x14ac:dyDescent="0.4">
      <c r="A448" s="14"/>
      <c r="B448" s="14"/>
      <c r="C448" s="139"/>
      <c r="D448" s="130">
        <f>SUM(D442:D447)</f>
        <v>11</v>
      </c>
      <c r="E448" s="130">
        <f>SUM(E442:E447)</f>
        <v>1188</v>
      </c>
    </row>
    <row r="449" spans="1:5" x14ac:dyDescent="0.35">
      <c r="A449" s="2"/>
      <c r="B449" s="2"/>
      <c r="C449" s="2"/>
      <c r="D449" s="2"/>
      <c r="E449" s="2"/>
    </row>
    <row r="450" spans="1:5" x14ac:dyDescent="0.35">
      <c r="A450" s="7" t="s">
        <v>30</v>
      </c>
      <c r="B450" s="27" t="s">
        <v>1968</v>
      </c>
      <c r="C450" s="2"/>
      <c r="D450" s="2"/>
      <c r="E450" s="2"/>
    </row>
    <row r="451" spans="1:5" x14ac:dyDescent="0.35">
      <c r="A451" s="7" t="s">
        <v>32</v>
      </c>
      <c r="B451" s="27" t="s">
        <v>33</v>
      </c>
      <c r="C451" s="2"/>
      <c r="D451" s="2"/>
      <c r="E451" s="2"/>
    </row>
    <row r="452" spans="1:5" x14ac:dyDescent="0.35">
      <c r="A452" s="9" t="s">
        <v>34</v>
      </c>
      <c r="B452" s="30" t="s">
        <v>35</v>
      </c>
      <c r="C452" s="2"/>
      <c r="D452" s="2"/>
      <c r="E452" s="2"/>
    </row>
    <row r="453" spans="1:5" ht="28" x14ac:dyDescent="0.35">
      <c r="A453" s="8" t="s">
        <v>36</v>
      </c>
      <c r="B453" s="14"/>
      <c r="C453" s="22"/>
      <c r="D453" s="14" t="s">
        <v>1414</v>
      </c>
      <c r="E453" s="22"/>
    </row>
    <row r="455" spans="1:5" x14ac:dyDescent="0.35">
      <c r="E455" s="47" t="s">
        <v>90</v>
      </c>
    </row>
  </sheetData>
  <hyperlinks>
    <hyperlink ref="E27" location="'Выборгский район'!R1C1" display="Вернуться к району" xr:uid="{00000000-0004-0000-1C00-000000000000}"/>
    <hyperlink ref="E69" location="'Выборгский район'!R1C1" display="Вернуться к району" xr:uid="{00000000-0004-0000-1C00-000001000000}"/>
    <hyperlink ref="E94" location="'Выборгский район'!R1C1" display="Вернуться к району" xr:uid="{00000000-0004-0000-1C00-000002000000}"/>
    <hyperlink ref="E113" location="'Выборгский район'!R1C1" display="Вернуться к району" xr:uid="{00000000-0004-0000-1C00-000003000000}"/>
    <hyperlink ref="E137" location="'Выборгский район'!R1C1" display="Вернуться к району" xr:uid="{00000000-0004-0000-1C00-000004000000}"/>
    <hyperlink ref="E148" location="'Выборгский район'!R1C1" display="Вернуться к району" xr:uid="{00000000-0004-0000-1C00-000005000000}"/>
    <hyperlink ref="E159" location="'Выборгский район'!R1C1" display="Вернуться к району" xr:uid="{00000000-0004-0000-1C00-000006000000}"/>
    <hyperlink ref="E172" location="'Выборгский район'!R1C1" display="Вернуться к району" xr:uid="{00000000-0004-0000-1C00-000007000000}"/>
    <hyperlink ref="E183" location="'Выборгский район'!R1C1" display="Вернуться к району" xr:uid="{00000000-0004-0000-1C00-000008000000}"/>
    <hyperlink ref="E194" location="'Выборгский район'!R1C1" display="Вернуться к району" xr:uid="{00000000-0004-0000-1C00-000009000000}"/>
    <hyperlink ref="E207" location="'Выборгский район'!R1C1" display="Вернуться к району" xr:uid="{00000000-0004-0000-1C00-00000A000000}"/>
    <hyperlink ref="E217" location="'Выборгский район'!R1C1" display="Вернуться к району" xr:uid="{00000000-0004-0000-1C00-00000B000000}"/>
    <hyperlink ref="E226" location="'Выборгский район'!R1C1" display="Вернуться к району" xr:uid="{00000000-0004-0000-1C00-00000C000000}"/>
    <hyperlink ref="E235" location="'Выборгский район'!R1C1" display="Вернуться к району" xr:uid="{00000000-0004-0000-1C00-00000D000000}"/>
    <hyperlink ref="E244" location="'Выборгский район'!R1C1" display="Вернуться к району" xr:uid="{00000000-0004-0000-1C00-00000E000000}"/>
    <hyperlink ref="E253" location="'Выборгский район'!R1C1" display="Вернуться к району" xr:uid="{00000000-0004-0000-1C00-00000F000000}"/>
    <hyperlink ref="E262" location="'Выборгский район'!R1C1" display="Вернуться к району" xr:uid="{00000000-0004-0000-1C00-000010000000}"/>
    <hyperlink ref="E271" location="'Выборгский район'!R1C1" display="Вернуться к району" xr:uid="{00000000-0004-0000-1C00-000011000000}"/>
    <hyperlink ref="E280" location="'Выборгский район'!R1C1" display="Вернуться к району" xr:uid="{00000000-0004-0000-1C00-000012000000}"/>
    <hyperlink ref="E289" location="'Выборгский район'!R1C1" display="Вернуться к району" xr:uid="{00000000-0004-0000-1C00-000013000000}"/>
    <hyperlink ref="E298" location="'Выборгский район'!R1C1" display="Вернуться к району" xr:uid="{00000000-0004-0000-1C00-000014000000}"/>
    <hyperlink ref="E307" location="'Выборгский район'!R1C1" display="Вернуться к району" xr:uid="{00000000-0004-0000-1C00-000015000000}"/>
    <hyperlink ref="E316" location="'Выборгский район'!R1C1" display="Вернуться к району" xr:uid="{00000000-0004-0000-1C00-000016000000}"/>
    <hyperlink ref="E325" location="'Выборгский район'!R1C1" display="Вернуться к району" xr:uid="{00000000-0004-0000-1C00-000017000000}"/>
    <hyperlink ref="E334" location="'Выборгский район'!R1C1" display="Вернуться к району" xr:uid="{00000000-0004-0000-1C00-000018000000}"/>
    <hyperlink ref="E346" location="'Выборгский район'!R1C1" display="Вернуться к району" xr:uid="{00000000-0004-0000-1C00-000019000000}"/>
    <hyperlink ref="E355" location="'Выборгский район'!R1C1" display="Вернуться к району" xr:uid="{00000000-0004-0000-1C00-00001A000000}"/>
    <hyperlink ref="E365" location="'Выборгский район'!R1C1" display="Вернуться к району" xr:uid="{00000000-0004-0000-1C00-00001B000000}"/>
    <hyperlink ref="E375" location="'Выборгский район'!R1C1" display="Вернуться к району" xr:uid="{00000000-0004-0000-1C00-00001C000000}"/>
    <hyperlink ref="E385" location="'Выборгский район'!R1C1" display="Вернуться к району" xr:uid="{00000000-0004-0000-1C00-00001D000000}"/>
    <hyperlink ref="E395" location="'Выборгский район'!R1C1" display="Вернуться к району" xr:uid="{00000000-0004-0000-1C00-00001E000000}"/>
    <hyperlink ref="E405" location="'Выборгский район'!R1C1" display="Вернуться к району" xr:uid="{00000000-0004-0000-1C00-00001F000000}"/>
    <hyperlink ref="E418" location="'Выборгский район'!A1" display="Вернутьсья к району" xr:uid="{00000000-0004-0000-1C00-000020000000}"/>
    <hyperlink ref="E430" location="'Выборгский район'!R1C1" display="Вернуться к району" xr:uid="{00000000-0004-0000-1C00-000021000000}"/>
    <hyperlink ref="E439" location="'Выборгский район'!R1C1" display="Вернуться к району" xr:uid="{00000000-0004-0000-1C00-000022000000}"/>
    <hyperlink ref="E455" location="'Выборгский район'!R1C1" display="Вернуться к району" xr:uid="{00000000-0004-0000-1C00-000023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335"/>
  <sheetViews>
    <sheetView workbookViewId="0">
      <selection activeCell="E335" sqref="E335"/>
    </sheetView>
  </sheetViews>
  <sheetFormatPr defaultColWidth="9.1796875" defaultRowHeight="14.5" x14ac:dyDescent="0.35"/>
  <cols>
    <col min="1" max="1" width="30.1796875" customWidth="1"/>
    <col min="2" max="2" width="29.1796875" customWidth="1"/>
    <col min="3" max="3" width="20.26953125" customWidth="1"/>
    <col min="4" max="4" width="19.26953125" customWidth="1"/>
    <col min="5" max="5" width="23.7265625" customWidth="1"/>
  </cols>
  <sheetData>
    <row r="1" spans="1:5" ht="15" x14ac:dyDescent="0.35">
      <c r="A1" s="115" t="s">
        <v>164</v>
      </c>
      <c r="B1" s="115" t="s">
        <v>11</v>
      </c>
      <c r="C1" s="115" t="s">
        <v>12</v>
      </c>
      <c r="D1" s="103" t="s">
        <v>230</v>
      </c>
      <c r="E1" s="104" t="s">
        <v>14</v>
      </c>
    </row>
    <row r="2" spans="1:5" x14ac:dyDescent="0.35">
      <c r="A2" s="207" t="s">
        <v>1442</v>
      </c>
      <c r="B2" s="207" t="s">
        <v>1443</v>
      </c>
      <c r="C2" s="207">
        <v>13</v>
      </c>
      <c r="D2" s="34">
        <v>13</v>
      </c>
      <c r="E2" s="26">
        <v>309</v>
      </c>
    </row>
    <row r="3" spans="1:5" x14ac:dyDescent="0.35">
      <c r="A3" s="1"/>
      <c r="B3" s="1"/>
      <c r="C3" s="1"/>
      <c r="D3" s="1"/>
      <c r="E3" s="1"/>
    </row>
    <row r="4" spans="1:5" x14ac:dyDescent="0.35">
      <c r="A4" s="8" t="s">
        <v>30</v>
      </c>
      <c r="B4" s="13" t="s">
        <v>31</v>
      </c>
      <c r="C4" s="118"/>
      <c r="D4" s="118"/>
      <c r="E4" s="118"/>
    </row>
    <row r="5" spans="1:5" x14ac:dyDescent="0.35">
      <c r="A5" s="8" t="s">
        <v>32</v>
      </c>
      <c r="B5" s="13" t="s">
        <v>33</v>
      </c>
      <c r="C5" s="118"/>
      <c r="D5" s="118"/>
      <c r="E5" s="118"/>
    </row>
    <row r="6" spans="1:5" x14ac:dyDescent="0.35">
      <c r="A6" s="112" t="s">
        <v>34</v>
      </c>
      <c r="B6" s="113" t="s">
        <v>35</v>
      </c>
      <c r="C6" s="118"/>
      <c r="D6" s="118"/>
      <c r="E6" s="118"/>
    </row>
    <row r="7" spans="1:5" ht="28" x14ac:dyDescent="0.35">
      <c r="A7" s="8" t="s">
        <v>36</v>
      </c>
      <c r="B7" s="14" t="s">
        <v>105</v>
      </c>
      <c r="C7" s="14" t="s">
        <v>106</v>
      </c>
      <c r="D7" s="14" t="s">
        <v>1414</v>
      </c>
      <c r="E7" s="22"/>
    </row>
    <row r="8" spans="1:5" x14ac:dyDescent="0.35">
      <c r="A8" s="1"/>
      <c r="B8" s="1"/>
      <c r="C8" s="1"/>
      <c r="D8" s="1"/>
      <c r="E8" s="1"/>
    </row>
    <row r="9" spans="1:5" x14ac:dyDescent="0.35">
      <c r="A9" s="1"/>
      <c r="B9" s="1"/>
      <c r="C9" s="1"/>
      <c r="D9" s="1"/>
      <c r="E9" s="114" t="s">
        <v>90</v>
      </c>
    </row>
    <row r="10" spans="1:5" x14ac:dyDescent="0.35">
      <c r="A10" s="1"/>
      <c r="B10" s="1"/>
      <c r="C10" s="1"/>
      <c r="D10" s="1"/>
      <c r="E10" s="1"/>
    </row>
    <row r="11" spans="1:5" ht="15.5" x14ac:dyDescent="0.35">
      <c r="A11" s="115" t="s">
        <v>164</v>
      </c>
      <c r="B11" s="28" t="s">
        <v>11</v>
      </c>
      <c r="C11" s="28" t="s">
        <v>12</v>
      </c>
      <c r="D11" s="337" t="s">
        <v>165</v>
      </c>
      <c r="E11" s="28" t="s">
        <v>14</v>
      </c>
    </row>
    <row r="12" spans="1:5" x14ac:dyDescent="0.35">
      <c r="A12" s="207" t="s">
        <v>1445</v>
      </c>
      <c r="B12" s="207" t="s">
        <v>1447</v>
      </c>
      <c r="C12" s="207" t="s">
        <v>1448</v>
      </c>
      <c r="D12" s="207">
        <v>1</v>
      </c>
      <c r="E12" s="207">
        <v>73</v>
      </c>
    </row>
    <row r="14" spans="1:5" x14ac:dyDescent="0.35">
      <c r="A14" s="7" t="s">
        <v>30</v>
      </c>
      <c r="B14" s="27" t="s">
        <v>31</v>
      </c>
      <c r="C14" s="196"/>
      <c r="D14" s="196"/>
      <c r="E14" s="196"/>
    </row>
    <row r="15" spans="1:5" x14ac:dyDescent="0.35">
      <c r="A15" s="9" t="s">
        <v>167</v>
      </c>
      <c r="B15" s="30" t="s">
        <v>35</v>
      </c>
      <c r="C15" s="196"/>
      <c r="D15" s="196"/>
      <c r="E15" s="196"/>
    </row>
    <row r="16" spans="1:5" ht="28" x14ac:dyDescent="0.35">
      <c r="A16" s="8" t="s">
        <v>168</v>
      </c>
      <c r="B16" s="22"/>
      <c r="C16" s="22"/>
      <c r="D16" s="14" t="s">
        <v>169</v>
      </c>
      <c r="E16" s="14" t="s">
        <v>170</v>
      </c>
    </row>
    <row r="18" spans="1:5" x14ac:dyDescent="0.35">
      <c r="E18" s="114" t="s">
        <v>90</v>
      </c>
    </row>
    <row r="20" spans="1:5" ht="15.5" x14ac:dyDescent="0.35">
      <c r="A20" s="115" t="s">
        <v>164</v>
      </c>
      <c r="B20" s="28" t="s">
        <v>11</v>
      </c>
      <c r="C20" s="28" t="s">
        <v>12</v>
      </c>
      <c r="D20" s="337" t="s">
        <v>165</v>
      </c>
      <c r="E20" s="28" t="s">
        <v>14</v>
      </c>
    </row>
    <row r="21" spans="1:5" x14ac:dyDescent="0.35">
      <c r="A21" s="207" t="s">
        <v>1449</v>
      </c>
      <c r="B21" s="207" t="s">
        <v>1450</v>
      </c>
      <c r="C21" s="207" t="s">
        <v>1451</v>
      </c>
      <c r="D21" s="207">
        <v>13</v>
      </c>
      <c r="E21" s="207">
        <v>302</v>
      </c>
    </row>
    <row r="23" spans="1:5" x14ac:dyDescent="0.35">
      <c r="A23" s="7" t="s">
        <v>30</v>
      </c>
      <c r="B23" s="27" t="s">
        <v>31</v>
      </c>
      <c r="C23" s="196"/>
      <c r="D23" s="196"/>
      <c r="E23" s="196"/>
    </row>
    <row r="24" spans="1:5" x14ac:dyDescent="0.35">
      <c r="A24" s="9" t="s">
        <v>167</v>
      </c>
      <c r="B24" s="30" t="s">
        <v>35</v>
      </c>
      <c r="C24" s="196"/>
      <c r="D24" s="196"/>
      <c r="E24" s="196"/>
    </row>
    <row r="25" spans="1:5" ht="28" x14ac:dyDescent="0.35">
      <c r="A25" s="8" t="s">
        <v>168</v>
      </c>
      <c r="B25" s="22"/>
      <c r="C25" s="22"/>
      <c r="D25" s="14" t="s">
        <v>169</v>
      </c>
      <c r="E25" s="14" t="s">
        <v>170</v>
      </c>
    </row>
    <row r="27" spans="1:5" x14ac:dyDescent="0.35">
      <c r="E27" s="114" t="s">
        <v>90</v>
      </c>
    </row>
    <row r="29" spans="1:5" ht="15.5" x14ac:dyDescent="0.35">
      <c r="A29" s="115" t="s">
        <v>164</v>
      </c>
      <c r="B29" s="28" t="s">
        <v>11</v>
      </c>
      <c r="C29" s="28" t="s">
        <v>12</v>
      </c>
      <c r="D29" s="337" t="s">
        <v>165</v>
      </c>
      <c r="E29" s="28" t="s">
        <v>14</v>
      </c>
    </row>
    <row r="30" spans="1:5" x14ac:dyDescent="0.35">
      <c r="A30" s="207" t="s">
        <v>1442</v>
      </c>
      <c r="B30" s="207" t="s">
        <v>1443</v>
      </c>
      <c r="C30" s="207" t="s">
        <v>1444</v>
      </c>
      <c r="D30" s="207">
        <v>7</v>
      </c>
      <c r="E30" s="207">
        <v>309</v>
      </c>
    </row>
    <row r="32" spans="1:5" x14ac:dyDescent="0.35">
      <c r="A32" s="7" t="s">
        <v>30</v>
      </c>
      <c r="B32" s="27" t="s">
        <v>31</v>
      </c>
      <c r="C32" s="196"/>
      <c r="D32" s="196"/>
      <c r="E32" s="196"/>
    </row>
    <row r="33" spans="1:5" x14ac:dyDescent="0.35">
      <c r="A33" s="9" t="s">
        <v>167</v>
      </c>
      <c r="B33" s="30" t="s">
        <v>35</v>
      </c>
      <c r="C33" s="196"/>
      <c r="D33" s="196"/>
      <c r="E33" s="196"/>
    </row>
    <row r="34" spans="1:5" ht="28" x14ac:dyDescent="0.35">
      <c r="A34" s="8" t="s">
        <v>168</v>
      </c>
      <c r="B34" s="22"/>
      <c r="C34" s="22"/>
      <c r="D34" s="14" t="s">
        <v>169</v>
      </c>
      <c r="E34" s="14" t="s">
        <v>170</v>
      </c>
    </row>
    <row r="36" spans="1:5" x14ac:dyDescent="0.35">
      <c r="E36" s="114" t="s">
        <v>90</v>
      </c>
    </row>
    <row r="38" spans="1:5" x14ac:dyDescent="0.35">
      <c r="A38" s="28" t="s">
        <v>164</v>
      </c>
      <c r="B38" s="28" t="s">
        <v>11</v>
      </c>
      <c r="C38" s="28" t="s">
        <v>12</v>
      </c>
      <c r="D38" s="36" t="s">
        <v>230</v>
      </c>
      <c r="E38" s="28" t="s">
        <v>14</v>
      </c>
    </row>
    <row r="39" spans="1:5" x14ac:dyDescent="0.35">
      <c r="A39" s="55" t="s">
        <v>1452</v>
      </c>
      <c r="B39" s="55" t="s">
        <v>1479</v>
      </c>
      <c r="C39" s="55">
        <v>9</v>
      </c>
      <c r="D39" s="55">
        <v>10</v>
      </c>
      <c r="E39" s="55">
        <v>328</v>
      </c>
    </row>
    <row r="40" spans="1:5" x14ac:dyDescent="0.35">
      <c r="A40" s="2"/>
      <c r="B40" s="2"/>
      <c r="C40" s="2"/>
      <c r="D40" s="2"/>
      <c r="E40" s="2"/>
    </row>
    <row r="41" spans="1:5" x14ac:dyDescent="0.35">
      <c r="A41" s="7" t="s">
        <v>30</v>
      </c>
      <c r="B41" s="27" t="s">
        <v>1968</v>
      </c>
      <c r="C41" s="2"/>
      <c r="D41" s="2"/>
      <c r="E41" s="2"/>
    </row>
    <row r="42" spans="1:5" x14ac:dyDescent="0.35">
      <c r="A42" s="7" t="s">
        <v>32</v>
      </c>
      <c r="B42" s="27" t="s">
        <v>33</v>
      </c>
      <c r="C42" s="2"/>
      <c r="D42" s="2"/>
      <c r="E42" s="2"/>
    </row>
    <row r="43" spans="1:5" x14ac:dyDescent="0.35">
      <c r="A43" s="9" t="s">
        <v>34</v>
      </c>
      <c r="B43" s="30" t="s">
        <v>35</v>
      </c>
      <c r="C43" s="2"/>
      <c r="D43" s="2"/>
      <c r="E43" s="2"/>
    </row>
    <row r="44" spans="1:5" x14ac:dyDescent="0.35">
      <c r="A44" s="8" t="s">
        <v>36</v>
      </c>
      <c r="B44" s="14" t="s">
        <v>105</v>
      </c>
      <c r="C44" s="22"/>
      <c r="D44" s="22"/>
      <c r="E44" s="22"/>
    </row>
    <row r="46" spans="1:5" x14ac:dyDescent="0.35">
      <c r="E46" s="114" t="s">
        <v>90</v>
      </c>
    </row>
    <row r="48" spans="1:5" x14ac:dyDescent="0.35">
      <c r="A48" s="28" t="s">
        <v>164</v>
      </c>
      <c r="B48" s="28" t="s">
        <v>11</v>
      </c>
      <c r="C48" s="28" t="s">
        <v>12</v>
      </c>
      <c r="D48" s="36" t="s">
        <v>230</v>
      </c>
      <c r="E48" s="28" t="s">
        <v>14</v>
      </c>
    </row>
    <row r="49" spans="1:5" x14ac:dyDescent="0.35">
      <c r="A49" s="55" t="s">
        <v>1453</v>
      </c>
      <c r="B49" s="55" t="s">
        <v>1480</v>
      </c>
      <c r="C49" s="55">
        <v>12</v>
      </c>
      <c r="D49" s="55">
        <v>11</v>
      </c>
      <c r="E49" s="55">
        <v>335</v>
      </c>
    </row>
    <row r="50" spans="1:5" x14ac:dyDescent="0.35">
      <c r="A50" s="2"/>
      <c r="B50" s="2"/>
      <c r="C50" s="2"/>
      <c r="D50" s="2"/>
      <c r="E50" s="2"/>
    </row>
    <row r="51" spans="1:5" x14ac:dyDescent="0.35">
      <c r="A51" s="7" t="s">
        <v>30</v>
      </c>
      <c r="B51" s="27" t="s">
        <v>1968</v>
      </c>
      <c r="C51" s="2"/>
      <c r="D51" s="2"/>
      <c r="E51" s="2"/>
    </row>
    <row r="52" spans="1:5" x14ac:dyDescent="0.35">
      <c r="A52" s="7" t="s">
        <v>32</v>
      </c>
      <c r="B52" s="27" t="s">
        <v>33</v>
      </c>
      <c r="C52" s="2"/>
      <c r="D52" s="2"/>
      <c r="E52" s="2"/>
    </row>
    <row r="53" spans="1:5" x14ac:dyDescent="0.35">
      <c r="A53" s="9" t="s">
        <v>34</v>
      </c>
      <c r="B53" s="30" t="s">
        <v>35</v>
      </c>
      <c r="C53" s="2"/>
      <c r="D53" s="2"/>
      <c r="E53" s="2"/>
    </row>
    <row r="54" spans="1:5" x14ac:dyDescent="0.35">
      <c r="A54" s="8" t="s">
        <v>36</v>
      </c>
      <c r="B54" s="14" t="s">
        <v>105</v>
      </c>
      <c r="C54" s="22"/>
      <c r="D54" s="22"/>
      <c r="E54" s="22"/>
    </row>
    <row r="56" spans="1:5" x14ac:dyDescent="0.35">
      <c r="E56" s="114" t="s">
        <v>90</v>
      </c>
    </row>
    <row r="58" spans="1:5" x14ac:dyDescent="0.35">
      <c r="A58" s="28" t="s">
        <v>164</v>
      </c>
      <c r="B58" s="28" t="s">
        <v>11</v>
      </c>
      <c r="C58" s="28" t="s">
        <v>12</v>
      </c>
      <c r="D58" s="36" t="s">
        <v>230</v>
      </c>
      <c r="E58" s="28" t="s">
        <v>14</v>
      </c>
    </row>
    <row r="59" spans="1:5" x14ac:dyDescent="0.35">
      <c r="A59" s="55" t="s">
        <v>1481</v>
      </c>
      <c r="B59" s="55" t="s">
        <v>1482</v>
      </c>
      <c r="C59" s="55" t="s">
        <v>1483</v>
      </c>
      <c r="D59" s="55">
        <v>5</v>
      </c>
      <c r="E59" s="55">
        <v>208</v>
      </c>
    </row>
    <row r="60" spans="1:5" x14ac:dyDescent="0.35">
      <c r="A60" s="2"/>
      <c r="B60" s="2"/>
      <c r="C60" s="2"/>
      <c r="D60" s="2"/>
      <c r="E60" s="2"/>
    </row>
    <row r="61" spans="1:5" x14ac:dyDescent="0.35">
      <c r="A61" s="7" t="s">
        <v>30</v>
      </c>
      <c r="B61" s="27" t="s">
        <v>1968</v>
      </c>
      <c r="C61" s="2"/>
      <c r="D61" s="2"/>
      <c r="E61" s="2"/>
    </row>
    <row r="62" spans="1:5" x14ac:dyDescent="0.35">
      <c r="A62" s="7" t="s">
        <v>32</v>
      </c>
      <c r="B62" s="27" t="s">
        <v>33</v>
      </c>
      <c r="C62" s="2"/>
      <c r="D62" s="2"/>
      <c r="E62" s="2"/>
    </row>
    <row r="63" spans="1:5" x14ac:dyDescent="0.35">
      <c r="A63" s="9" t="s">
        <v>34</v>
      </c>
      <c r="B63" s="30" t="s">
        <v>35</v>
      </c>
      <c r="C63" s="2"/>
      <c r="D63" s="2"/>
      <c r="E63" s="2"/>
    </row>
    <row r="64" spans="1:5" x14ac:dyDescent="0.35">
      <c r="A64" s="8" t="s">
        <v>36</v>
      </c>
      <c r="B64" s="14" t="s">
        <v>105</v>
      </c>
      <c r="C64" s="22"/>
      <c r="D64" s="22"/>
      <c r="E64" s="22"/>
    </row>
    <row r="66" spans="1:5" x14ac:dyDescent="0.35">
      <c r="E66" s="114" t="s">
        <v>90</v>
      </c>
    </row>
    <row r="68" spans="1:5" x14ac:dyDescent="0.35">
      <c r="A68" s="28" t="s">
        <v>164</v>
      </c>
      <c r="B68" s="28" t="s">
        <v>11</v>
      </c>
      <c r="C68" s="28" t="s">
        <v>12</v>
      </c>
      <c r="D68" s="36" t="s">
        <v>230</v>
      </c>
      <c r="E68" s="28" t="s">
        <v>14</v>
      </c>
    </row>
    <row r="69" spans="1:5" x14ac:dyDescent="0.35">
      <c r="A69" s="55" t="s">
        <v>1455</v>
      </c>
      <c r="B69" s="55" t="s">
        <v>1484</v>
      </c>
      <c r="C69" s="55" t="s">
        <v>1485</v>
      </c>
      <c r="D69" s="55">
        <v>6</v>
      </c>
      <c r="E69" s="55">
        <v>113</v>
      </c>
    </row>
    <row r="70" spans="1:5" x14ac:dyDescent="0.35">
      <c r="A70" s="2"/>
      <c r="B70" s="2"/>
      <c r="C70" s="2"/>
      <c r="D70" s="2"/>
      <c r="E70" s="2"/>
    </row>
    <row r="71" spans="1:5" x14ac:dyDescent="0.35">
      <c r="A71" s="7" t="s">
        <v>30</v>
      </c>
      <c r="B71" s="27" t="s">
        <v>1968</v>
      </c>
      <c r="C71" s="2"/>
      <c r="D71" s="2"/>
      <c r="E71" s="2"/>
    </row>
    <row r="72" spans="1:5" x14ac:dyDescent="0.35">
      <c r="A72" s="7" t="s">
        <v>32</v>
      </c>
      <c r="B72" s="27" t="s">
        <v>33</v>
      </c>
      <c r="C72" s="2"/>
      <c r="D72" s="2"/>
      <c r="E72" s="2"/>
    </row>
    <row r="73" spans="1:5" x14ac:dyDescent="0.35">
      <c r="A73" s="9" t="s">
        <v>34</v>
      </c>
      <c r="B73" s="30" t="s">
        <v>35</v>
      </c>
      <c r="C73" s="2"/>
      <c r="D73" s="2"/>
      <c r="E73" s="2"/>
    </row>
    <row r="74" spans="1:5" x14ac:dyDescent="0.35">
      <c r="A74" s="8" t="s">
        <v>36</v>
      </c>
      <c r="B74" s="14" t="s">
        <v>105</v>
      </c>
      <c r="C74" s="22"/>
      <c r="D74" s="22"/>
      <c r="E74" s="22"/>
    </row>
    <row r="76" spans="1:5" x14ac:dyDescent="0.35">
      <c r="E76" s="114" t="s">
        <v>90</v>
      </c>
    </row>
    <row r="78" spans="1:5" x14ac:dyDescent="0.35">
      <c r="A78" s="28" t="s">
        <v>164</v>
      </c>
      <c r="B78" s="28" t="s">
        <v>11</v>
      </c>
      <c r="C78" s="28" t="s">
        <v>12</v>
      </c>
      <c r="D78" s="36" t="s">
        <v>230</v>
      </c>
      <c r="E78" s="28" t="s">
        <v>14</v>
      </c>
    </row>
    <row r="79" spans="1:5" x14ac:dyDescent="0.35">
      <c r="A79" s="55" t="s">
        <v>1456</v>
      </c>
      <c r="B79" s="55" t="s">
        <v>1486</v>
      </c>
      <c r="C79" s="55">
        <v>5</v>
      </c>
      <c r="D79" s="55">
        <v>4</v>
      </c>
      <c r="E79" s="55">
        <v>60</v>
      </c>
    </row>
    <row r="80" spans="1:5" x14ac:dyDescent="0.35">
      <c r="A80" s="2"/>
      <c r="B80" s="2"/>
      <c r="C80" s="2"/>
      <c r="D80" s="2"/>
      <c r="E80" s="2"/>
    </row>
    <row r="81" spans="1:5" x14ac:dyDescent="0.35">
      <c r="A81" s="7" t="s">
        <v>30</v>
      </c>
      <c r="B81" s="27" t="s">
        <v>1968</v>
      </c>
      <c r="C81" s="2"/>
      <c r="D81" s="2"/>
      <c r="E81" s="2"/>
    </row>
    <row r="82" spans="1:5" x14ac:dyDescent="0.35">
      <c r="A82" s="7" t="s">
        <v>32</v>
      </c>
      <c r="B82" s="27" t="s">
        <v>33</v>
      </c>
      <c r="C82" s="2"/>
      <c r="D82" s="2"/>
      <c r="E82" s="2"/>
    </row>
    <row r="83" spans="1:5" x14ac:dyDescent="0.35">
      <c r="A83" s="9" t="s">
        <v>34</v>
      </c>
      <c r="B83" s="30" t="s">
        <v>35</v>
      </c>
      <c r="C83" s="2"/>
      <c r="D83" s="2"/>
      <c r="E83" s="2"/>
    </row>
    <row r="84" spans="1:5" x14ac:dyDescent="0.35">
      <c r="A84" s="8" t="s">
        <v>36</v>
      </c>
      <c r="B84" s="14" t="s">
        <v>105</v>
      </c>
      <c r="C84" s="22"/>
      <c r="D84" s="22"/>
      <c r="E84" s="22"/>
    </row>
    <row r="86" spans="1:5" x14ac:dyDescent="0.35">
      <c r="E86" s="114" t="s">
        <v>90</v>
      </c>
    </row>
    <row r="88" spans="1:5" x14ac:dyDescent="0.35">
      <c r="A88" s="28" t="s">
        <v>164</v>
      </c>
      <c r="B88" s="28" t="s">
        <v>11</v>
      </c>
      <c r="C88" s="28" t="s">
        <v>12</v>
      </c>
      <c r="D88" s="36" t="s">
        <v>230</v>
      </c>
      <c r="E88" s="28" t="s">
        <v>14</v>
      </c>
    </row>
    <row r="89" spans="1:5" x14ac:dyDescent="0.35">
      <c r="A89" s="55" t="s">
        <v>1457</v>
      </c>
      <c r="B89" s="55" t="s">
        <v>1487</v>
      </c>
      <c r="C89" s="55">
        <v>5</v>
      </c>
      <c r="D89" s="55">
        <v>4</v>
      </c>
      <c r="E89" s="55">
        <v>60</v>
      </c>
    </row>
    <row r="90" spans="1:5" x14ac:dyDescent="0.35">
      <c r="A90" s="2"/>
      <c r="B90" s="2"/>
      <c r="C90" s="2"/>
      <c r="D90" s="2"/>
      <c r="E90" s="2"/>
    </row>
    <row r="91" spans="1:5" x14ac:dyDescent="0.35">
      <c r="A91" s="7" t="s">
        <v>30</v>
      </c>
      <c r="B91" s="27" t="s">
        <v>1968</v>
      </c>
      <c r="C91" s="2"/>
      <c r="D91" s="2"/>
      <c r="E91" s="2"/>
    </row>
    <row r="92" spans="1:5" x14ac:dyDescent="0.35">
      <c r="A92" s="7" t="s">
        <v>32</v>
      </c>
      <c r="B92" s="27" t="s">
        <v>33</v>
      </c>
      <c r="C92" s="2"/>
      <c r="D92" s="2"/>
      <c r="E92" s="2"/>
    </row>
    <row r="93" spans="1:5" x14ac:dyDescent="0.35">
      <c r="A93" s="9" t="s">
        <v>34</v>
      </c>
      <c r="B93" s="30" t="s">
        <v>35</v>
      </c>
      <c r="C93" s="2"/>
      <c r="D93" s="2"/>
      <c r="E93" s="2"/>
    </row>
    <row r="94" spans="1:5" x14ac:dyDescent="0.35">
      <c r="A94" s="8" t="s">
        <v>36</v>
      </c>
      <c r="B94" s="14" t="s">
        <v>105</v>
      </c>
      <c r="C94" s="22"/>
      <c r="D94" s="22"/>
      <c r="E94" s="22"/>
    </row>
    <row r="96" spans="1:5" x14ac:dyDescent="0.35">
      <c r="E96" s="114" t="s">
        <v>90</v>
      </c>
    </row>
    <row r="98" spans="1:5" x14ac:dyDescent="0.35">
      <c r="A98" s="28" t="s">
        <v>164</v>
      </c>
      <c r="B98" s="28" t="s">
        <v>11</v>
      </c>
      <c r="C98" s="28" t="s">
        <v>12</v>
      </c>
      <c r="D98" s="36" t="s">
        <v>230</v>
      </c>
      <c r="E98" s="28" t="s">
        <v>14</v>
      </c>
    </row>
    <row r="99" spans="1:5" x14ac:dyDescent="0.35">
      <c r="A99" s="55" t="s">
        <v>1488</v>
      </c>
      <c r="B99" s="55" t="s">
        <v>1484</v>
      </c>
      <c r="C99" s="55">
        <v>62</v>
      </c>
      <c r="D99" s="55">
        <v>6</v>
      </c>
      <c r="E99" s="55">
        <v>71</v>
      </c>
    </row>
    <row r="100" spans="1:5" x14ac:dyDescent="0.35">
      <c r="A100" s="2"/>
      <c r="B100" s="2"/>
      <c r="C100" s="2"/>
      <c r="D100" s="2"/>
      <c r="E100" s="2"/>
    </row>
    <row r="101" spans="1:5" x14ac:dyDescent="0.35">
      <c r="A101" s="7" t="s">
        <v>30</v>
      </c>
      <c r="B101" s="27" t="s">
        <v>1968</v>
      </c>
      <c r="C101" s="2"/>
      <c r="D101" s="2"/>
      <c r="E101" s="2"/>
    </row>
    <row r="102" spans="1:5" x14ac:dyDescent="0.35">
      <c r="A102" s="7" t="s">
        <v>32</v>
      </c>
      <c r="B102" s="27" t="s">
        <v>33</v>
      </c>
      <c r="C102" s="2"/>
      <c r="D102" s="2"/>
      <c r="E102" s="2"/>
    </row>
    <row r="103" spans="1:5" x14ac:dyDescent="0.35">
      <c r="A103" s="9" t="s">
        <v>34</v>
      </c>
      <c r="B103" s="30" t="s">
        <v>35</v>
      </c>
      <c r="C103" s="2"/>
      <c r="D103" s="2"/>
      <c r="E103" s="2"/>
    </row>
    <row r="104" spans="1:5" x14ac:dyDescent="0.35">
      <c r="A104" s="8" t="s">
        <v>36</v>
      </c>
      <c r="B104" s="14" t="s">
        <v>105</v>
      </c>
      <c r="C104" s="22"/>
      <c r="D104" s="22"/>
      <c r="E104" s="22"/>
    </row>
    <row r="106" spans="1:5" x14ac:dyDescent="0.35">
      <c r="E106" s="114" t="s">
        <v>90</v>
      </c>
    </row>
    <row r="108" spans="1:5" x14ac:dyDescent="0.35">
      <c r="A108" s="28" t="s">
        <v>164</v>
      </c>
      <c r="B108" s="28" t="s">
        <v>11</v>
      </c>
      <c r="C108" s="28" t="s">
        <v>12</v>
      </c>
      <c r="D108" s="36" t="s">
        <v>230</v>
      </c>
      <c r="E108" s="28" t="s">
        <v>14</v>
      </c>
    </row>
    <row r="109" spans="1:5" x14ac:dyDescent="0.35">
      <c r="A109" s="55" t="s">
        <v>1459</v>
      </c>
      <c r="B109" s="55" t="s">
        <v>1489</v>
      </c>
      <c r="C109" s="55">
        <v>34</v>
      </c>
      <c r="D109" s="55">
        <v>4</v>
      </c>
      <c r="E109" s="55">
        <v>96</v>
      </c>
    </row>
    <row r="110" spans="1:5" x14ac:dyDescent="0.35">
      <c r="A110" s="2"/>
      <c r="B110" s="2"/>
      <c r="C110" s="2"/>
      <c r="D110" s="2"/>
      <c r="E110" s="2"/>
    </row>
    <row r="111" spans="1:5" x14ac:dyDescent="0.35">
      <c r="A111" s="7" t="s">
        <v>30</v>
      </c>
      <c r="B111" s="27" t="s">
        <v>1968</v>
      </c>
      <c r="C111" s="2"/>
      <c r="D111" s="2"/>
      <c r="E111" s="2"/>
    </row>
    <row r="112" spans="1:5" x14ac:dyDescent="0.35">
      <c r="A112" s="7" t="s">
        <v>32</v>
      </c>
      <c r="B112" s="27" t="s">
        <v>33</v>
      </c>
      <c r="C112" s="2"/>
      <c r="D112" s="2"/>
      <c r="E112" s="2"/>
    </row>
    <row r="113" spans="1:5" x14ac:dyDescent="0.35">
      <c r="A113" s="9" t="s">
        <v>34</v>
      </c>
      <c r="B113" s="30" t="s">
        <v>35</v>
      </c>
      <c r="C113" s="2"/>
      <c r="D113" s="2"/>
      <c r="E113" s="2"/>
    </row>
    <row r="114" spans="1:5" x14ac:dyDescent="0.35">
      <c r="A114" s="8" t="s">
        <v>36</v>
      </c>
      <c r="B114" s="14" t="s">
        <v>105</v>
      </c>
      <c r="C114" s="22"/>
      <c r="D114" s="22"/>
      <c r="E114" s="22"/>
    </row>
    <row r="116" spans="1:5" x14ac:dyDescent="0.35">
      <c r="E116" s="114" t="s">
        <v>90</v>
      </c>
    </row>
    <row r="118" spans="1:5" x14ac:dyDescent="0.35">
      <c r="A118" s="28" t="s">
        <v>164</v>
      </c>
      <c r="B118" s="28" t="s">
        <v>11</v>
      </c>
      <c r="C118" s="28" t="s">
        <v>12</v>
      </c>
      <c r="D118" s="36" t="s">
        <v>230</v>
      </c>
      <c r="E118" s="28" t="s">
        <v>14</v>
      </c>
    </row>
    <row r="119" spans="1:5" x14ac:dyDescent="0.35">
      <c r="A119" s="55" t="s">
        <v>1459</v>
      </c>
      <c r="B119" s="55" t="s">
        <v>1489</v>
      </c>
      <c r="C119" s="55">
        <v>34</v>
      </c>
      <c r="D119" s="55">
        <v>4</v>
      </c>
      <c r="E119" s="55">
        <v>96</v>
      </c>
    </row>
    <row r="120" spans="1:5" x14ac:dyDescent="0.35">
      <c r="A120" s="2"/>
      <c r="B120" s="2"/>
      <c r="C120" s="2"/>
      <c r="D120" s="2"/>
      <c r="E120" s="2"/>
    </row>
    <row r="121" spans="1:5" x14ac:dyDescent="0.35">
      <c r="A121" s="7" t="s">
        <v>30</v>
      </c>
      <c r="B121" s="27" t="s">
        <v>1968</v>
      </c>
      <c r="C121" s="2"/>
      <c r="D121" s="2"/>
      <c r="E121" s="2"/>
    </row>
    <row r="122" spans="1:5" x14ac:dyDescent="0.35">
      <c r="A122" s="7" t="s">
        <v>32</v>
      </c>
      <c r="B122" s="27" t="s">
        <v>33</v>
      </c>
      <c r="C122" s="2"/>
      <c r="D122" s="2"/>
      <c r="E122" s="2"/>
    </row>
    <row r="123" spans="1:5" x14ac:dyDescent="0.35">
      <c r="A123" s="9" t="s">
        <v>34</v>
      </c>
      <c r="B123" s="30" t="s">
        <v>35</v>
      </c>
      <c r="C123" s="2"/>
      <c r="D123" s="2"/>
      <c r="E123" s="2"/>
    </row>
    <row r="124" spans="1:5" x14ac:dyDescent="0.35">
      <c r="A124" s="8" t="s">
        <v>36</v>
      </c>
      <c r="B124" s="14" t="s">
        <v>105</v>
      </c>
      <c r="C124" s="22"/>
      <c r="D124" s="22"/>
      <c r="E124" s="22"/>
    </row>
    <row r="126" spans="1:5" x14ac:dyDescent="0.35">
      <c r="E126" s="114" t="s">
        <v>90</v>
      </c>
    </row>
    <row r="128" spans="1:5" x14ac:dyDescent="0.35">
      <c r="A128" s="28" t="s">
        <v>164</v>
      </c>
      <c r="B128" s="28" t="s">
        <v>11</v>
      </c>
      <c r="C128" s="28" t="s">
        <v>12</v>
      </c>
      <c r="D128" s="36" t="s">
        <v>230</v>
      </c>
      <c r="E128" s="28" t="s">
        <v>14</v>
      </c>
    </row>
    <row r="129" spans="1:5" x14ac:dyDescent="0.35">
      <c r="A129" s="55" t="s">
        <v>1460</v>
      </c>
      <c r="B129" s="55" t="s">
        <v>1479</v>
      </c>
      <c r="C129" s="55">
        <v>3</v>
      </c>
      <c r="D129" s="55">
        <v>6</v>
      </c>
      <c r="E129" s="55">
        <v>226</v>
      </c>
    </row>
    <row r="130" spans="1:5" x14ac:dyDescent="0.35">
      <c r="A130" s="2"/>
      <c r="B130" s="2"/>
      <c r="C130" s="2"/>
      <c r="D130" s="2"/>
      <c r="E130" s="2"/>
    </row>
    <row r="131" spans="1:5" x14ac:dyDescent="0.35">
      <c r="A131" s="7" t="s">
        <v>30</v>
      </c>
      <c r="B131" s="27" t="s">
        <v>1968</v>
      </c>
      <c r="C131" s="2"/>
      <c r="D131" s="2"/>
      <c r="E131" s="2"/>
    </row>
    <row r="132" spans="1:5" x14ac:dyDescent="0.35">
      <c r="A132" s="7" t="s">
        <v>32</v>
      </c>
      <c r="B132" s="27" t="s">
        <v>33</v>
      </c>
      <c r="C132" s="2"/>
      <c r="D132" s="2"/>
      <c r="E132" s="2"/>
    </row>
    <row r="133" spans="1:5" x14ac:dyDescent="0.35">
      <c r="A133" s="9" t="s">
        <v>34</v>
      </c>
      <c r="B133" s="30" t="s">
        <v>35</v>
      </c>
      <c r="C133" s="2"/>
      <c r="D133" s="2"/>
      <c r="E133" s="2"/>
    </row>
    <row r="134" spans="1:5" x14ac:dyDescent="0.35">
      <c r="A134" s="8" t="s">
        <v>36</v>
      </c>
      <c r="B134" s="14" t="s">
        <v>105</v>
      </c>
      <c r="C134" s="22"/>
      <c r="D134" s="22"/>
      <c r="E134" s="22"/>
    </row>
    <row r="136" spans="1:5" x14ac:dyDescent="0.35">
      <c r="E136" s="114" t="s">
        <v>90</v>
      </c>
    </row>
    <row r="138" spans="1:5" x14ac:dyDescent="0.35">
      <c r="A138" s="28" t="s">
        <v>164</v>
      </c>
      <c r="B138" s="28" t="s">
        <v>11</v>
      </c>
      <c r="C138" s="28" t="s">
        <v>12</v>
      </c>
      <c r="D138" s="36" t="s">
        <v>230</v>
      </c>
      <c r="E138" s="28" t="s">
        <v>14</v>
      </c>
    </row>
    <row r="139" spans="1:5" x14ac:dyDescent="0.35">
      <c r="A139" s="55" t="s">
        <v>1461</v>
      </c>
      <c r="B139" s="55" t="s">
        <v>1490</v>
      </c>
      <c r="C139" s="55">
        <v>45</v>
      </c>
      <c r="D139" s="55">
        <v>19</v>
      </c>
      <c r="E139" s="55">
        <v>460</v>
      </c>
    </row>
    <row r="140" spans="1:5" x14ac:dyDescent="0.35">
      <c r="A140" s="2"/>
      <c r="B140" s="2"/>
      <c r="C140" s="2"/>
      <c r="D140" s="2"/>
      <c r="E140" s="2"/>
    </row>
    <row r="141" spans="1:5" x14ac:dyDescent="0.35">
      <c r="A141" s="7" t="s">
        <v>30</v>
      </c>
      <c r="B141" s="27" t="s">
        <v>1968</v>
      </c>
      <c r="C141" s="2"/>
      <c r="D141" s="2"/>
      <c r="E141" s="2"/>
    </row>
    <row r="142" spans="1:5" x14ac:dyDescent="0.35">
      <c r="A142" s="7" t="s">
        <v>32</v>
      </c>
      <c r="B142" s="27" t="s">
        <v>33</v>
      </c>
      <c r="C142" s="2"/>
      <c r="D142" s="2"/>
      <c r="E142" s="2"/>
    </row>
    <row r="143" spans="1:5" x14ac:dyDescent="0.35">
      <c r="A143" s="9" t="s">
        <v>34</v>
      </c>
      <c r="B143" s="30" t="s">
        <v>35</v>
      </c>
      <c r="C143" s="2"/>
      <c r="D143" s="2"/>
      <c r="E143" s="2"/>
    </row>
    <row r="144" spans="1:5" x14ac:dyDescent="0.35">
      <c r="A144" s="8" t="s">
        <v>36</v>
      </c>
      <c r="B144" s="14" t="s">
        <v>105</v>
      </c>
      <c r="C144" s="22"/>
      <c r="D144" s="22"/>
      <c r="E144" s="22"/>
    </row>
    <row r="146" spans="1:5" x14ac:dyDescent="0.35">
      <c r="E146" s="114" t="s">
        <v>90</v>
      </c>
    </row>
    <row r="148" spans="1:5" x14ac:dyDescent="0.35">
      <c r="A148" s="28" t="s">
        <v>164</v>
      </c>
      <c r="B148" s="28" t="s">
        <v>11</v>
      </c>
      <c r="C148" s="28" t="s">
        <v>12</v>
      </c>
      <c r="D148" s="36" t="s">
        <v>230</v>
      </c>
      <c r="E148" s="28" t="s">
        <v>14</v>
      </c>
    </row>
    <row r="149" spans="1:5" x14ac:dyDescent="0.35">
      <c r="A149" s="55" t="s">
        <v>1462</v>
      </c>
      <c r="B149" s="55" t="s">
        <v>1491</v>
      </c>
      <c r="C149" s="55">
        <v>36</v>
      </c>
      <c r="D149" s="55">
        <v>3</v>
      </c>
      <c r="E149" s="55">
        <v>67</v>
      </c>
    </row>
    <row r="150" spans="1:5" x14ac:dyDescent="0.35">
      <c r="A150" s="2"/>
      <c r="B150" s="2"/>
      <c r="C150" s="2"/>
      <c r="D150" s="2"/>
      <c r="E150" s="2"/>
    </row>
    <row r="151" spans="1:5" x14ac:dyDescent="0.35">
      <c r="A151" s="7" t="s">
        <v>30</v>
      </c>
      <c r="B151" s="27" t="s">
        <v>1968</v>
      </c>
      <c r="C151" s="2"/>
      <c r="D151" s="2"/>
      <c r="E151" s="2"/>
    </row>
    <row r="152" spans="1:5" x14ac:dyDescent="0.35">
      <c r="A152" s="7" t="s">
        <v>32</v>
      </c>
      <c r="B152" s="27" t="s">
        <v>33</v>
      </c>
      <c r="C152" s="2"/>
      <c r="D152" s="2"/>
      <c r="E152" s="2"/>
    </row>
    <row r="153" spans="1:5" x14ac:dyDescent="0.35">
      <c r="A153" s="9" t="s">
        <v>34</v>
      </c>
      <c r="B153" s="30" t="s">
        <v>35</v>
      </c>
      <c r="C153" s="2"/>
      <c r="D153" s="2"/>
      <c r="E153" s="2"/>
    </row>
    <row r="154" spans="1:5" x14ac:dyDescent="0.35">
      <c r="A154" s="8" t="s">
        <v>36</v>
      </c>
      <c r="B154" s="14" t="s">
        <v>105</v>
      </c>
      <c r="C154" s="22"/>
      <c r="D154" s="22"/>
      <c r="E154" s="22"/>
    </row>
    <row r="156" spans="1:5" x14ac:dyDescent="0.35">
      <c r="E156" s="114" t="s">
        <v>90</v>
      </c>
    </row>
    <row r="158" spans="1:5" x14ac:dyDescent="0.35">
      <c r="A158" s="28" t="s">
        <v>164</v>
      </c>
      <c r="B158" s="28" t="s">
        <v>11</v>
      </c>
      <c r="C158" s="28" t="s">
        <v>12</v>
      </c>
      <c r="D158" s="36" t="s">
        <v>230</v>
      </c>
      <c r="E158" s="28" t="s">
        <v>14</v>
      </c>
    </row>
    <row r="159" spans="1:5" x14ac:dyDescent="0.35">
      <c r="A159" s="55" t="s">
        <v>1463</v>
      </c>
      <c r="B159" s="55" t="s">
        <v>1492</v>
      </c>
      <c r="C159" s="55">
        <v>16</v>
      </c>
      <c r="D159" s="55">
        <v>4</v>
      </c>
      <c r="E159" s="55">
        <v>151</v>
      </c>
    </row>
    <row r="160" spans="1:5" x14ac:dyDescent="0.35">
      <c r="A160" s="2"/>
      <c r="B160" s="2"/>
      <c r="C160" s="2"/>
      <c r="D160" s="2"/>
      <c r="E160" s="2"/>
    </row>
    <row r="161" spans="1:5" x14ac:dyDescent="0.35">
      <c r="A161" s="7" t="s">
        <v>30</v>
      </c>
      <c r="B161" s="27" t="s">
        <v>1968</v>
      </c>
      <c r="C161" s="2"/>
      <c r="D161" s="2"/>
      <c r="E161" s="2"/>
    </row>
    <row r="162" spans="1:5" x14ac:dyDescent="0.35">
      <c r="A162" s="7" t="s">
        <v>32</v>
      </c>
      <c r="B162" s="27" t="s">
        <v>33</v>
      </c>
      <c r="C162" s="2"/>
      <c r="D162" s="2"/>
      <c r="E162" s="2"/>
    </row>
    <row r="163" spans="1:5" x14ac:dyDescent="0.35">
      <c r="A163" s="9" t="s">
        <v>34</v>
      </c>
      <c r="B163" s="30" t="s">
        <v>35</v>
      </c>
      <c r="C163" s="2"/>
      <c r="D163" s="2"/>
      <c r="E163" s="2"/>
    </row>
    <row r="164" spans="1:5" x14ac:dyDescent="0.35">
      <c r="A164" s="8" t="s">
        <v>36</v>
      </c>
      <c r="B164" s="14" t="s">
        <v>105</v>
      </c>
      <c r="C164" s="22"/>
      <c r="D164" s="22"/>
      <c r="E164" s="22"/>
    </row>
    <row r="166" spans="1:5" x14ac:dyDescent="0.35">
      <c r="E166" s="114" t="s">
        <v>90</v>
      </c>
    </row>
    <row r="168" spans="1:5" x14ac:dyDescent="0.35">
      <c r="A168" s="28" t="s">
        <v>164</v>
      </c>
      <c r="B168" s="28" t="s">
        <v>11</v>
      </c>
      <c r="C168" s="28" t="s">
        <v>12</v>
      </c>
      <c r="D168" s="36" t="s">
        <v>230</v>
      </c>
      <c r="E168" s="28" t="s">
        <v>14</v>
      </c>
    </row>
    <row r="169" spans="1:5" x14ac:dyDescent="0.35">
      <c r="A169" s="55" t="s">
        <v>1464</v>
      </c>
      <c r="B169" s="55" t="s">
        <v>1493</v>
      </c>
      <c r="C169" s="55">
        <v>26</v>
      </c>
      <c r="D169" s="55">
        <v>3</v>
      </c>
      <c r="E169" s="55">
        <v>47</v>
      </c>
    </row>
    <row r="170" spans="1:5" x14ac:dyDescent="0.35">
      <c r="A170" s="2"/>
      <c r="B170" s="2"/>
      <c r="C170" s="2"/>
      <c r="D170" s="2"/>
      <c r="E170" s="2"/>
    </row>
    <row r="171" spans="1:5" x14ac:dyDescent="0.35">
      <c r="A171" s="7" t="s">
        <v>30</v>
      </c>
      <c r="B171" s="27" t="s">
        <v>1968</v>
      </c>
      <c r="C171" s="2"/>
      <c r="D171" s="2"/>
      <c r="E171" s="2"/>
    </row>
    <row r="172" spans="1:5" x14ac:dyDescent="0.35">
      <c r="A172" s="7" t="s">
        <v>32</v>
      </c>
      <c r="B172" s="27" t="s">
        <v>33</v>
      </c>
      <c r="C172" s="2"/>
      <c r="D172" s="2"/>
      <c r="E172" s="2"/>
    </row>
    <row r="173" spans="1:5" x14ac:dyDescent="0.35">
      <c r="A173" s="9" t="s">
        <v>34</v>
      </c>
      <c r="B173" s="30" t="s">
        <v>35</v>
      </c>
      <c r="C173" s="2"/>
      <c r="D173" s="2"/>
      <c r="E173" s="2"/>
    </row>
    <row r="174" spans="1:5" x14ac:dyDescent="0.35">
      <c r="A174" s="8" t="s">
        <v>36</v>
      </c>
      <c r="B174" s="14" t="s">
        <v>105</v>
      </c>
      <c r="C174" s="22"/>
      <c r="D174" s="22"/>
      <c r="E174" s="22"/>
    </row>
    <row r="176" spans="1:5" x14ac:dyDescent="0.35">
      <c r="E176" s="114" t="s">
        <v>90</v>
      </c>
    </row>
    <row r="178" spans="1:5" x14ac:dyDescent="0.35">
      <c r="A178" s="28" t="s">
        <v>164</v>
      </c>
      <c r="B178" s="28" t="s">
        <v>11</v>
      </c>
      <c r="C178" s="28" t="s">
        <v>12</v>
      </c>
      <c r="D178" s="36" t="s">
        <v>230</v>
      </c>
      <c r="E178" s="28" t="s">
        <v>14</v>
      </c>
    </row>
    <row r="179" spans="1:5" x14ac:dyDescent="0.35">
      <c r="A179" s="55" t="s">
        <v>1465</v>
      </c>
      <c r="B179" s="55" t="s">
        <v>1494</v>
      </c>
      <c r="C179" s="55">
        <v>5</v>
      </c>
      <c r="D179" s="55">
        <v>4</v>
      </c>
      <c r="E179" s="55">
        <v>47</v>
      </c>
    </row>
    <row r="180" spans="1:5" x14ac:dyDescent="0.35">
      <c r="A180" s="2"/>
      <c r="B180" s="2"/>
      <c r="C180" s="2"/>
      <c r="D180" s="2"/>
      <c r="E180" s="2"/>
    </row>
    <row r="181" spans="1:5" x14ac:dyDescent="0.35">
      <c r="A181" s="7" t="s">
        <v>30</v>
      </c>
      <c r="B181" s="27" t="s">
        <v>1968</v>
      </c>
      <c r="C181" s="2"/>
      <c r="D181" s="2"/>
      <c r="E181" s="2"/>
    </row>
    <row r="182" spans="1:5" x14ac:dyDescent="0.35">
      <c r="A182" s="7" t="s">
        <v>32</v>
      </c>
      <c r="B182" s="27" t="s">
        <v>33</v>
      </c>
      <c r="C182" s="2"/>
      <c r="D182" s="2"/>
      <c r="E182" s="2"/>
    </row>
    <row r="183" spans="1:5" x14ac:dyDescent="0.35">
      <c r="A183" s="9" t="s">
        <v>34</v>
      </c>
      <c r="B183" s="30" t="s">
        <v>35</v>
      </c>
      <c r="C183" s="2"/>
      <c r="D183" s="2"/>
      <c r="E183" s="2"/>
    </row>
    <row r="184" spans="1:5" x14ac:dyDescent="0.35">
      <c r="A184" s="8" t="s">
        <v>36</v>
      </c>
      <c r="B184" s="14" t="s">
        <v>105</v>
      </c>
      <c r="C184" s="22"/>
      <c r="D184" s="22"/>
      <c r="E184" s="22"/>
    </row>
    <row r="186" spans="1:5" x14ac:dyDescent="0.35">
      <c r="E186" s="114" t="s">
        <v>90</v>
      </c>
    </row>
    <row r="188" spans="1:5" x14ac:dyDescent="0.35">
      <c r="A188" s="28" t="s">
        <v>164</v>
      </c>
      <c r="B188" s="28" t="s">
        <v>11</v>
      </c>
      <c r="C188" s="28" t="s">
        <v>12</v>
      </c>
      <c r="D188" s="36" t="s">
        <v>230</v>
      </c>
      <c r="E188" s="28" t="s">
        <v>14</v>
      </c>
    </row>
    <row r="189" spans="1:5" x14ac:dyDescent="0.35">
      <c r="A189" s="55" t="s">
        <v>1466</v>
      </c>
      <c r="B189" s="55" t="s">
        <v>1490</v>
      </c>
      <c r="C189" s="55">
        <v>29</v>
      </c>
      <c r="D189" s="55">
        <v>5</v>
      </c>
      <c r="E189" s="55">
        <v>115</v>
      </c>
    </row>
    <row r="190" spans="1:5" x14ac:dyDescent="0.35">
      <c r="A190" s="2"/>
      <c r="B190" s="2"/>
      <c r="C190" s="2"/>
      <c r="D190" s="2"/>
      <c r="E190" s="2"/>
    </row>
    <row r="191" spans="1:5" x14ac:dyDescent="0.35">
      <c r="A191" s="7" t="s">
        <v>30</v>
      </c>
      <c r="B191" s="27" t="s">
        <v>1968</v>
      </c>
      <c r="C191" s="2"/>
      <c r="D191" s="2"/>
      <c r="E191" s="2"/>
    </row>
    <row r="192" spans="1:5" x14ac:dyDescent="0.35">
      <c r="A192" s="7" t="s">
        <v>32</v>
      </c>
      <c r="B192" s="27" t="s">
        <v>33</v>
      </c>
      <c r="C192" s="2"/>
      <c r="D192" s="2"/>
      <c r="E192" s="2"/>
    </row>
    <row r="193" spans="1:5" x14ac:dyDescent="0.35">
      <c r="A193" s="9" t="s">
        <v>34</v>
      </c>
      <c r="B193" s="30" t="s">
        <v>35</v>
      </c>
      <c r="C193" s="2"/>
      <c r="D193" s="2"/>
      <c r="E193" s="2"/>
    </row>
    <row r="194" spans="1:5" x14ac:dyDescent="0.35">
      <c r="A194" s="8" t="s">
        <v>36</v>
      </c>
      <c r="B194" s="14" t="s">
        <v>105</v>
      </c>
      <c r="C194" s="22"/>
      <c r="D194" s="22"/>
      <c r="E194" s="22"/>
    </row>
    <row r="196" spans="1:5" x14ac:dyDescent="0.35">
      <c r="E196" s="114" t="s">
        <v>90</v>
      </c>
    </row>
    <row r="198" spans="1:5" x14ac:dyDescent="0.35">
      <c r="A198" s="28" t="s">
        <v>164</v>
      </c>
      <c r="B198" s="28" t="s">
        <v>11</v>
      </c>
      <c r="C198" s="28" t="s">
        <v>12</v>
      </c>
      <c r="D198" s="36" t="s">
        <v>230</v>
      </c>
      <c r="E198" s="28" t="s">
        <v>14</v>
      </c>
    </row>
    <row r="199" spans="1:5" x14ac:dyDescent="0.35">
      <c r="A199" s="55" t="s">
        <v>1467</v>
      </c>
      <c r="B199" s="55" t="s">
        <v>1495</v>
      </c>
      <c r="C199" s="55">
        <v>18</v>
      </c>
      <c r="D199" s="55">
        <v>6</v>
      </c>
      <c r="E199" s="55">
        <v>110</v>
      </c>
    </row>
    <row r="200" spans="1:5" x14ac:dyDescent="0.35">
      <c r="A200" s="2"/>
      <c r="B200" s="2"/>
      <c r="C200" s="2"/>
      <c r="D200" s="2"/>
      <c r="E200" s="2"/>
    </row>
    <row r="201" spans="1:5" x14ac:dyDescent="0.35">
      <c r="A201" s="7" t="s">
        <v>30</v>
      </c>
      <c r="B201" s="27" t="s">
        <v>1968</v>
      </c>
      <c r="C201" s="2"/>
      <c r="D201" s="2"/>
      <c r="E201" s="2"/>
    </row>
    <row r="202" spans="1:5" x14ac:dyDescent="0.35">
      <c r="A202" s="7" t="s">
        <v>32</v>
      </c>
      <c r="B202" s="27" t="s">
        <v>33</v>
      </c>
      <c r="C202" s="2"/>
      <c r="D202" s="2"/>
      <c r="E202" s="2"/>
    </row>
    <row r="203" spans="1:5" x14ac:dyDescent="0.35">
      <c r="A203" s="9" t="s">
        <v>34</v>
      </c>
      <c r="B203" s="30" t="s">
        <v>35</v>
      </c>
      <c r="C203" s="2"/>
      <c r="D203" s="2"/>
      <c r="E203" s="2"/>
    </row>
    <row r="204" spans="1:5" x14ac:dyDescent="0.35">
      <c r="A204" s="8" t="s">
        <v>36</v>
      </c>
      <c r="B204" s="14" t="s">
        <v>105</v>
      </c>
      <c r="C204" s="22"/>
      <c r="D204" s="22"/>
      <c r="E204" s="22"/>
    </row>
    <row r="206" spans="1:5" x14ac:dyDescent="0.35">
      <c r="E206" s="114" t="s">
        <v>90</v>
      </c>
    </row>
    <row r="208" spans="1:5" x14ac:dyDescent="0.35">
      <c r="A208" s="28" t="s">
        <v>164</v>
      </c>
      <c r="B208" s="28" t="s">
        <v>11</v>
      </c>
      <c r="C208" s="28" t="s">
        <v>12</v>
      </c>
      <c r="D208" s="36" t="s">
        <v>230</v>
      </c>
      <c r="E208" s="28" t="s">
        <v>14</v>
      </c>
    </row>
    <row r="209" spans="1:5" x14ac:dyDescent="0.35">
      <c r="A209" s="55" t="s">
        <v>1468</v>
      </c>
      <c r="B209" s="55" t="s">
        <v>1496</v>
      </c>
      <c r="C209" s="55">
        <v>14</v>
      </c>
      <c r="D209" s="55">
        <v>6</v>
      </c>
      <c r="E209" s="55">
        <v>224</v>
      </c>
    </row>
    <row r="210" spans="1:5" x14ac:dyDescent="0.35">
      <c r="A210" s="2"/>
      <c r="B210" s="2"/>
      <c r="C210" s="2"/>
      <c r="D210" s="2"/>
      <c r="E210" s="2"/>
    </row>
    <row r="211" spans="1:5" x14ac:dyDescent="0.35">
      <c r="A211" s="7" t="s">
        <v>30</v>
      </c>
      <c r="B211" s="27" t="s">
        <v>1968</v>
      </c>
      <c r="C211" s="2"/>
      <c r="D211" s="2"/>
      <c r="E211" s="2"/>
    </row>
    <row r="212" spans="1:5" x14ac:dyDescent="0.35">
      <c r="A212" s="7" t="s">
        <v>32</v>
      </c>
      <c r="B212" s="27" t="s">
        <v>33</v>
      </c>
      <c r="C212" s="2"/>
      <c r="D212" s="2"/>
      <c r="E212" s="2"/>
    </row>
    <row r="213" spans="1:5" x14ac:dyDescent="0.35">
      <c r="A213" s="9" t="s">
        <v>34</v>
      </c>
      <c r="B213" s="30" t="s">
        <v>35</v>
      </c>
      <c r="C213" s="2"/>
      <c r="D213" s="2"/>
      <c r="E213" s="2"/>
    </row>
    <row r="214" spans="1:5" x14ac:dyDescent="0.35">
      <c r="A214" s="8" t="s">
        <v>36</v>
      </c>
      <c r="B214" s="14" t="s">
        <v>105</v>
      </c>
      <c r="C214" s="22"/>
      <c r="D214" s="22"/>
      <c r="E214" s="22"/>
    </row>
    <row r="216" spans="1:5" x14ac:dyDescent="0.35">
      <c r="E216" s="114" t="s">
        <v>90</v>
      </c>
    </row>
    <row r="218" spans="1:5" x14ac:dyDescent="0.35">
      <c r="A218" s="28" t="s">
        <v>164</v>
      </c>
      <c r="B218" s="28" t="s">
        <v>11</v>
      </c>
      <c r="C218" s="28" t="s">
        <v>12</v>
      </c>
      <c r="D218" s="36" t="s">
        <v>230</v>
      </c>
      <c r="E218" s="28" t="s">
        <v>14</v>
      </c>
    </row>
    <row r="219" spans="1:5" x14ac:dyDescent="0.35">
      <c r="A219" s="55" t="s">
        <v>1469</v>
      </c>
      <c r="B219" s="55" t="s">
        <v>1497</v>
      </c>
      <c r="C219" s="55" t="s">
        <v>1498</v>
      </c>
      <c r="D219" s="55">
        <v>18</v>
      </c>
      <c r="E219" s="55">
        <v>179</v>
      </c>
    </row>
    <row r="220" spans="1:5" x14ac:dyDescent="0.35">
      <c r="A220" s="2"/>
      <c r="B220" s="2"/>
      <c r="C220" s="2"/>
      <c r="D220" s="2"/>
      <c r="E220" s="2"/>
    </row>
    <row r="221" spans="1:5" x14ac:dyDescent="0.35">
      <c r="A221" s="7" t="s">
        <v>30</v>
      </c>
      <c r="B221" s="27" t="s">
        <v>1968</v>
      </c>
      <c r="C221" s="2"/>
      <c r="D221" s="2"/>
      <c r="E221" s="2"/>
    </row>
    <row r="222" spans="1:5" x14ac:dyDescent="0.35">
      <c r="A222" s="7" t="s">
        <v>32</v>
      </c>
      <c r="B222" s="27" t="s">
        <v>33</v>
      </c>
      <c r="C222" s="2"/>
      <c r="D222" s="2"/>
      <c r="E222" s="2"/>
    </row>
    <row r="223" spans="1:5" x14ac:dyDescent="0.35">
      <c r="A223" s="9" t="s">
        <v>34</v>
      </c>
      <c r="B223" s="30" t="s">
        <v>35</v>
      </c>
      <c r="C223" s="2"/>
      <c r="D223" s="2"/>
      <c r="E223" s="2"/>
    </row>
    <row r="224" spans="1:5" x14ac:dyDescent="0.35">
      <c r="A224" s="8" t="s">
        <v>36</v>
      </c>
      <c r="B224" s="14" t="s">
        <v>105</v>
      </c>
      <c r="C224" s="22"/>
      <c r="D224" s="22"/>
      <c r="E224" s="22"/>
    </row>
    <row r="226" spans="1:5" x14ac:dyDescent="0.35">
      <c r="E226" s="114" t="s">
        <v>90</v>
      </c>
    </row>
    <row r="228" spans="1:5" x14ac:dyDescent="0.35">
      <c r="A228" s="28" t="s">
        <v>164</v>
      </c>
      <c r="B228" s="28" t="s">
        <v>11</v>
      </c>
      <c r="C228" s="28" t="s">
        <v>12</v>
      </c>
      <c r="D228" s="36" t="s">
        <v>230</v>
      </c>
      <c r="E228" s="28" t="s">
        <v>14</v>
      </c>
    </row>
    <row r="229" spans="1:5" x14ac:dyDescent="0.35">
      <c r="A229" s="55" t="s">
        <v>1470</v>
      </c>
      <c r="B229" s="55" t="s">
        <v>1499</v>
      </c>
      <c r="C229" s="55">
        <v>6</v>
      </c>
      <c r="D229" s="55">
        <v>2</v>
      </c>
      <c r="E229" s="55">
        <v>25</v>
      </c>
    </row>
    <row r="230" spans="1:5" x14ac:dyDescent="0.35">
      <c r="A230" s="2"/>
      <c r="B230" s="2"/>
      <c r="C230" s="2"/>
      <c r="D230" s="2"/>
      <c r="E230" s="2"/>
    </row>
    <row r="231" spans="1:5" x14ac:dyDescent="0.35">
      <c r="A231" s="7" t="s">
        <v>30</v>
      </c>
      <c r="B231" s="27" t="s">
        <v>1968</v>
      </c>
      <c r="C231" s="2"/>
      <c r="D231" s="2"/>
      <c r="E231" s="2"/>
    </row>
    <row r="232" spans="1:5" x14ac:dyDescent="0.35">
      <c r="A232" s="7" t="s">
        <v>32</v>
      </c>
      <c r="B232" s="27" t="s">
        <v>33</v>
      </c>
      <c r="C232" s="2"/>
      <c r="D232" s="2"/>
      <c r="E232" s="2"/>
    </row>
    <row r="233" spans="1:5" x14ac:dyDescent="0.35">
      <c r="A233" s="9" t="s">
        <v>34</v>
      </c>
      <c r="B233" s="30" t="s">
        <v>35</v>
      </c>
      <c r="C233" s="2"/>
      <c r="D233" s="2"/>
      <c r="E233" s="2"/>
    </row>
    <row r="234" spans="1:5" x14ac:dyDescent="0.35">
      <c r="A234" s="8" t="s">
        <v>36</v>
      </c>
      <c r="B234" s="14" t="s">
        <v>105</v>
      </c>
      <c r="C234" s="22"/>
      <c r="D234" s="22"/>
      <c r="E234" s="22"/>
    </row>
    <row r="236" spans="1:5" x14ac:dyDescent="0.35">
      <c r="E236" s="114" t="s">
        <v>90</v>
      </c>
    </row>
    <row r="238" spans="1:5" x14ac:dyDescent="0.35">
      <c r="A238" s="28" t="s">
        <v>164</v>
      </c>
      <c r="B238" s="28" t="s">
        <v>11</v>
      </c>
      <c r="C238" s="28" t="s">
        <v>12</v>
      </c>
      <c r="D238" s="36" t="s">
        <v>230</v>
      </c>
      <c r="E238" s="28" t="s">
        <v>14</v>
      </c>
    </row>
    <row r="239" spans="1:5" x14ac:dyDescent="0.35">
      <c r="A239" s="55" t="s">
        <v>1471</v>
      </c>
      <c r="B239" s="55" t="s">
        <v>1493</v>
      </c>
      <c r="C239" s="55">
        <v>10</v>
      </c>
      <c r="D239" s="55">
        <v>2</v>
      </c>
      <c r="E239" s="55">
        <v>18</v>
      </c>
    </row>
    <row r="240" spans="1:5" x14ac:dyDescent="0.35">
      <c r="A240" s="2"/>
      <c r="B240" s="2"/>
      <c r="C240" s="2"/>
      <c r="D240" s="2"/>
      <c r="E240" s="2"/>
    </row>
    <row r="241" spans="1:5" x14ac:dyDescent="0.35">
      <c r="A241" s="7" t="s">
        <v>30</v>
      </c>
      <c r="B241" s="27" t="s">
        <v>1968</v>
      </c>
      <c r="C241" s="2"/>
      <c r="D241" s="2"/>
      <c r="E241" s="2"/>
    </row>
    <row r="242" spans="1:5" x14ac:dyDescent="0.35">
      <c r="A242" s="7" t="s">
        <v>32</v>
      </c>
      <c r="B242" s="27" t="s">
        <v>33</v>
      </c>
      <c r="C242" s="2"/>
      <c r="D242" s="2"/>
      <c r="E242" s="2"/>
    </row>
    <row r="243" spans="1:5" x14ac:dyDescent="0.35">
      <c r="A243" s="9" t="s">
        <v>34</v>
      </c>
      <c r="B243" s="30" t="s">
        <v>35</v>
      </c>
      <c r="C243" s="2"/>
      <c r="D243" s="2"/>
      <c r="E243" s="2"/>
    </row>
    <row r="244" spans="1:5" x14ac:dyDescent="0.35">
      <c r="A244" s="8" t="s">
        <v>36</v>
      </c>
      <c r="B244" s="14" t="s">
        <v>105</v>
      </c>
      <c r="C244" s="22"/>
      <c r="D244" s="22"/>
      <c r="E244" s="22"/>
    </row>
    <row r="246" spans="1:5" x14ac:dyDescent="0.35">
      <c r="E246" s="114" t="s">
        <v>90</v>
      </c>
    </row>
    <row r="248" spans="1:5" x14ac:dyDescent="0.35">
      <c r="A248" s="28" t="s">
        <v>164</v>
      </c>
      <c r="B248" s="28" t="s">
        <v>11</v>
      </c>
      <c r="C248" s="28" t="s">
        <v>12</v>
      </c>
      <c r="D248" s="36" t="s">
        <v>230</v>
      </c>
      <c r="E248" s="28" t="s">
        <v>14</v>
      </c>
    </row>
    <row r="249" spans="1:5" x14ac:dyDescent="0.35">
      <c r="A249" s="55" t="s">
        <v>1472</v>
      </c>
      <c r="B249" s="55" t="s">
        <v>1500</v>
      </c>
      <c r="C249" s="55">
        <v>14</v>
      </c>
      <c r="D249" s="55">
        <v>2</v>
      </c>
      <c r="E249" s="55">
        <v>23</v>
      </c>
    </row>
    <row r="250" spans="1:5" x14ac:dyDescent="0.35">
      <c r="A250" s="2"/>
      <c r="B250" s="2"/>
      <c r="C250" s="2"/>
      <c r="D250" s="2"/>
      <c r="E250" s="2"/>
    </row>
    <row r="251" spans="1:5" x14ac:dyDescent="0.35">
      <c r="A251" s="7" t="s">
        <v>30</v>
      </c>
      <c r="B251" s="27" t="s">
        <v>1968</v>
      </c>
      <c r="C251" s="2"/>
      <c r="D251" s="2"/>
      <c r="E251" s="2"/>
    </row>
    <row r="252" spans="1:5" x14ac:dyDescent="0.35">
      <c r="A252" s="7" t="s">
        <v>32</v>
      </c>
      <c r="B252" s="27" t="s">
        <v>33</v>
      </c>
      <c r="C252" s="2"/>
      <c r="D252" s="2"/>
      <c r="E252" s="2"/>
    </row>
    <row r="253" spans="1:5" x14ac:dyDescent="0.35">
      <c r="A253" s="9" t="s">
        <v>34</v>
      </c>
      <c r="B253" s="30" t="s">
        <v>35</v>
      </c>
      <c r="C253" s="2"/>
      <c r="D253" s="2"/>
      <c r="E253" s="2"/>
    </row>
    <row r="254" spans="1:5" x14ac:dyDescent="0.35">
      <c r="A254" s="8" t="s">
        <v>36</v>
      </c>
      <c r="B254" s="14" t="s">
        <v>105</v>
      </c>
      <c r="C254" s="22"/>
      <c r="D254" s="22"/>
      <c r="E254" s="22"/>
    </row>
    <row r="256" spans="1:5" x14ac:dyDescent="0.35">
      <c r="E256" s="114" t="s">
        <v>90</v>
      </c>
    </row>
    <row r="258" spans="1:5" x14ac:dyDescent="0.35">
      <c r="A258" s="28" t="s">
        <v>164</v>
      </c>
      <c r="B258" s="28" t="s">
        <v>11</v>
      </c>
      <c r="C258" s="28" t="s">
        <v>12</v>
      </c>
      <c r="D258" s="36" t="s">
        <v>230</v>
      </c>
      <c r="E258" s="28" t="s">
        <v>14</v>
      </c>
    </row>
    <row r="259" spans="1:5" x14ac:dyDescent="0.35">
      <c r="A259" s="55" t="s">
        <v>1473</v>
      </c>
      <c r="B259" s="55" t="s">
        <v>1500</v>
      </c>
      <c r="C259" s="55">
        <v>7</v>
      </c>
      <c r="D259" s="55">
        <v>7</v>
      </c>
      <c r="E259" s="55">
        <v>74</v>
      </c>
    </row>
    <row r="260" spans="1:5" x14ac:dyDescent="0.35">
      <c r="A260" s="2"/>
      <c r="B260" s="2"/>
      <c r="C260" s="2"/>
      <c r="D260" s="2"/>
      <c r="E260" s="2"/>
    </row>
    <row r="261" spans="1:5" x14ac:dyDescent="0.35">
      <c r="A261" s="7" t="s">
        <v>30</v>
      </c>
      <c r="B261" s="27" t="s">
        <v>1968</v>
      </c>
      <c r="C261" s="2"/>
      <c r="D261" s="2"/>
      <c r="E261" s="2"/>
    </row>
    <row r="262" spans="1:5" x14ac:dyDescent="0.35">
      <c r="A262" s="7" t="s">
        <v>32</v>
      </c>
      <c r="B262" s="27" t="s">
        <v>33</v>
      </c>
      <c r="C262" s="2"/>
      <c r="D262" s="2"/>
      <c r="E262" s="2"/>
    </row>
    <row r="263" spans="1:5" x14ac:dyDescent="0.35">
      <c r="A263" s="9" t="s">
        <v>34</v>
      </c>
      <c r="B263" s="30" t="s">
        <v>35</v>
      </c>
      <c r="C263" s="2"/>
      <c r="D263" s="2"/>
      <c r="E263" s="2"/>
    </row>
    <row r="264" spans="1:5" x14ac:dyDescent="0.35">
      <c r="A264" s="8" t="s">
        <v>36</v>
      </c>
      <c r="B264" s="14" t="s">
        <v>105</v>
      </c>
      <c r="C264" s="22"/>
      <c r="D264" s="22"/>
      <c r="E264" s="22"/>
    </row>
    <row r="266" spans="1:5" x14ac:dyDescent="0.35">
      <c r="E266" s="114" t="s">
        <v>90</v>
      </c>
    </row>
    <row r="268" spans="1:5" x14ac:dyDescent="0.35">
      <c r="A268" s="28" t="s">
        <v>164</v>
      </c>
      <c r="B268" s="28" t="s">
        <v>11</v>
      </c>
      <c r="C268" s="28" t="s">
        <v>12</v>
      </c>
      <c r="D268" s="36" t="s">
        <v>230</v>
      </c>
      <c r="E268" s="28" t="s">
        <v>14</v>
      </c>
    </row>
    <row r="269" spans="1:5" x14ac:dyDescent="0.35">
      <c r="A269" s="55" t="s">
        <v>1474</v>
      </c>
      <c r="B269" s="55" t="s">
        <v>1501</v>
      </c>
      <c r="C269" s="55">
        <v>2</v>
      </c>
      <c r="D269" s="55">
        <v>7</v>
      </c>
      <c r="E269" s="55">
        <v>64</v>
      </c>
    </row>
    <row r="270" spans="1:5" x14ac:dyDescent="0.35">
      <c r="A270" s="2"/>
      <c r="B270" s="2"/>
      <c r="C270" s="2"/>
      <c r="D270" s="2"/>
      <c r="E270" s="2"/>
    </row>
    <row r="271" spans="1:5" x14ac:dyDescent="0.35">
      <c r="A271" s="7" t="s">
        <v>30</v>
      </c>
      <c r="B271" s="27" t="s">
        <v>1968</v>
      </c>
      <c r="C271" s="2"/>
      <c r="D271" s="2"/>
      <c r="E271" s="2"/>
    </row>
    <row r="272" spans="1:5" x14ac:dyDescent="0.35">
      <c r="A272" s="7" t="s">
        <v>32</v>
      </c>
      <c r="B272" s="27" t="s">
        <v>33</v>
      </c>
      <c r="C272" s="2"/>
      <c r="D272" s="2"/>
      <c r="E272" s="2"/>
    </row>
    <row r="273" spans="1:5" x14ac:dyDescent="0.35">
      <c r="A273" s="9" t="s">
        <v>34</v>
      </c>
      <c r="B273" s="30" t="s">
        <v>35</v>
      </c>
      <c r="C273" s="2"/>
      <c r="D273" s="2"/>
      <c r="E273" s="2"/>
    </row>
    <row r="274" spans="1:5" x14ac:dyDescent="0.35">
      <c r="A274" s="8" t="s">
        <v>36</v>
      </c>
      <c r="B274" s="14" t="s">
        <v>105</v>
      </c>
      <c r="C274" s="22"/>
      <c r="D274" s="22"/>
      <c r="E274" s="22"/>
    </row>
    <row r="276" spans="1:5" x14ac:dyDescent="0.35">
      <c r="E276" s="114" t="s">
        <v>90</v>
      </c>
    </row>
    <row r="278" spans="1:5" x14ac:dyDescent="0.35">
      <c r="A278" s="28" t="s">
        <v>164</v>
      </c>
      <c r="B278" s="28" t="s">
        <v>11</v>
      </c>
      <c r="C278" s="28" t="s">
        <v>12</v>
      </c>
      <c r="D278" s="36" t="s">
        <v>230</v>
      </c>
      <c r="E278" s="28" t="s">
        <v>14</v>
      </c>
    </row>
    <row r="279" spans="1:5" x14ac:dyDescent="0.35">
      <c r="A279" s="55" t="s">
        <v>1475</v>
      </c>
      <c r="B279" s="55" t="s">
        <v>1502</v>
      </c>
      <c r="C279" s="55">
        <v>33</v>
      </c>
      <c r="D279" s="55">
        <v>8</v>
      </c>
      <c r="E279" s="55">
        <v>107</v>
      </c>
    </row>
    <row r="280" spans="1:5" x14ac:dyDescent="0.35">
      <c r="A280" s="2"/>
      <c r="B280" s="2"/>
      <c r="C280" s="2"/>
      <c r="D280" s="2"/>
      <c r="E280" s="2"/>
    </row>
    <row r="281" spans="1:5" x14ac:dyDescent="0.35">
      <c r="A281" s="7" t="s">
        <v>30</v>
      </c>
      <c r="B281" s="27" t="s">
        <v>1968</v>
      </c>
      <c r="C281" s="2"/>
      <c r="D281" s="2"/>
      <c r="E281" s="2"/>
    </row>
    <row r="282" spans="1:5" x14ac:dyDescent="0.35">
      <c r="A282" s="7" t="s">
        <v>32</v>
      </c>
      <c r="B282" s="27" t="s">
        <v>33</v>
      </c>
      <c r="C282" s="2"/>
      <c r="D282" s="2"/>
      <c r="E282" s="2"/>
    </row>
    <row r="283" spans="1:5" x14ac:dyDescent="0.35">
      <c r="A283" s="9" t="s">
        <v>34</v>
      </c>
      <c r="B283" s="30" t="s">
        <v>35</v>
      </c>
      <c r="C283" s="2"/>
      <c r="D283" s="2"/>
      <c r="E283" s="2"/>
    </row>
    <row r="284" spans="1:5" x14ac:dyDescent="0.35">
      <c r="A284" s="8" t="s">
        <v>36</v>
      </c>
      <c r="B284" s="14" t="s">
        <v>105</v>
      </c>
      <c r="C284" s="22"/>
      <c r="D284" s="22"/>
      <c r="E284" s="22"/>
    </row>
    <row r="286" spans="1:5" x14ac:dyDescent="0.35">
      <c r="E286" s="114" t="s">
        <v>90</v>
      </c>
    </row>
    <row r="288" spans="1:5" x14ac:dyDescent="0.35">
      <c r="A288" s="28" t="s">
        <v>164</v>
      </c>
      <c r="B288" s="28" t="s">
        <v>11</v>
      </c>
      <c r="C288" s="28" t="s">
        <v>12</v>
      </c>
      <c r="D288" s="36" t="s">
        <v>230</v>
      </c>
      <c r="E288" s="28" t="s">
        <v>14</v>
      </c>
    </row>
    <row r="289" spans="1:5" x14ac:dyDescent="0.35">
      <c r="A289" s="55" t="s">
        <v>1476</v>
      </c>
      <c r="B289" s="55" t="s">
        <v>1502</v>
      </c>
      <c r="C289" s="55">
        <v>28</v>
      </c>
      <c r="D289" s="55">
        <v>6</v>
      </c>
      <c r="E289" s="55">
        <v>86</v>
      </c>
    </row>
    <row r="290" spans="1:5" x14ac:dyDescent="0.35">
      <c r="A290" s="2"/>
      <c r="B290" s="2"/>
      <c r="C290" s="2"/>
      <c r="D290" s="2"/>
      <c r="E290" s="2"/>
    </row>
    <row r="291" spans="1:5" x14ac:dyDescent="0.35">
      <c r="A291" s="7" t="s">
        <v>30</v>
      </c>
      <c r="B291" s="27" t="s">
        <v>1968</v>
      </c>
      <c r="C291" s="2"/>
      <c r="D291" s="2"/>
      <c r="E291" s="2"/>
    </row>
    <row r="292" spans="1:5" x14ac:dyDescent="0.35">
      <c r="A292" s="7" t="s">
        <v>32</v>
      </c>
      <c r="B292" s="27" t="s">
        <v>33</v>
      </c>
      <c r="C292" s="2"/>
      <c r="D292" s="2"/>
      <c r="E292" s="2"/>
    </row>
    <row r="293" spans="1:5" x14ac:dyDescent="0.35">
      <c r="A293" s="9" t="s">
        <v>34</v>
      </c>
      <c r="B293" s="30" t="s">
        <v>35</v>
      </c>
      <c r="C293" s="2"/>
      <c r="D293" s="2"/>
      <c r="E293" s="2"/>
    </row>
    <row r="294" spans="1:5" x14ac:dyDescent="0.35">
      <c r="A294" s="8" t="s">
        <v>36</v>
      </c>
      <c r="B294" s="14" t="s">
        <v>105</v>
      </c>
      <c r="C294" s="22"/>
      <c r="D294" s="22"/>
      <c r="E294" s="22"/>
    </row>
    <row r="296" spans="1:5" x14ac:dyDescent="0.35">
      <c r="E296" s="114" t="s">
        <v>90</v>
      </c>
    </row>
    <row r="298" spans="1:5" x14ac:dyDescent="0.35">
      <c r="A298" s="28" t="s">
        <v>164</v>
      </c>
      <c r="B298" s="28" t="s">
        <v>11</v>
      </c>
      <c r="C298" s="28" t="s">
        <v>12</v>
      </c>
      <c r="D298" s="36" t="s">
        <v>230</v>
      </c>
      <c r="E298" s="28" t="s">
        <v>14</v>
      </c>
    </row>
    <row r="299" spans="1:5" x14ac:dyDescent="0.35">
      <c r="A299" s="55" t="s">
        <v>1503</v>
      </c>
      <c r="B299" s="207" t="s">
        <v>1447</v>
      </c>
      <c r="C299" s="55">
        <v>26</v>
      </c>
      <c r="D299" s="55">
        <v>6</v>
      </c>
      <c r="E299" s="55">
        <v>86</v>
      </c>
    </row>
    <row r="300" spans="1:5" x14ac:dyDescent="0.35">
      <c r="A300" s="2"/>
      <c r="B300" s="2"/>
      <c r="C300" s="2"/>
      <c r="D300" s="2"/>
      <c r="E300" s="2"/>
    </row>
    <row r="301" spans="1:5" x14ac:dyDescent="0.35">
      <c r="A301" s="7" t="s">
        <v>30</v>
      </c>
      <c r="B301" s="27" t="s">
        <v>1968</v>
      </c>
      <c r="C301" s="2"/>
      <c r="D301" s="2"/>
      <c r="E301" s="2"/>
    </row>
    <row r="302" spans="1:5" x14ac:dyDescent="0.35">
      <c r="A302" s="7" t="s">
        <v>32</v>
      </c>
      <c r="B302" s="27" t="s">
        <v>33</v>
      </c>
      <c r="C302" s="2"/>
      <c r="D302" s="2"/>
      <c r="E302" s="2"/>
    </row>
    <row r="303" spans="1:5" x14ac:dyDescent="0.35">
      <c r="A303" s="9" t="s">
        <v>34</v>
      </c>
      <c r="B303" s="30" t="s">
        <v>35</v>
      </c>
      <c r="C303" s="2"/>
      <c r="D303" s="2"/>
      <c r="E303" s="2"/>
    </row>
    <row r="304" spans="1:5" x14ac:dyDescent="0.35">
      <c r="A304" s="8" t="s">
        <v>36</v>
      </c>
      <c r="B304" s="14" t="s">
        <v>105</v>
      </c>
      <c r="C304" s="22"/>
      <c r="D304" s="22"/>
      <c r="E304" s="22"/>
    </row>
    <row r="306" spans="1:5" x14ac:dyDescent="0.35">
      <c r="E306" s="114" t="s">
        <v>90</v>
      </c>
    </row>
    <row r="308" spans="1:5" x14ac:dyDescent="0.35">
      <c r="A308" s="28" t="s">
        <v>164</v>
      </c>
      <c r="B308" s="28" t="s">
        <v>11</v>
      </c>
      <c r="C308" s="28" t="s">
        <v>12</v>
      </c>
      <c r="D308" s="36" t="s">
        <v>230</v>
      </c>
      <c r="E308" s="28" t="s">
        <v>14</v>
      </c>
    </row>
    <row r="309" spans="1:5" x14ac:dyDescent="0.35">
      <c r="A309" s="55" t="s">
        <v>1478</v>
      </c>
      <c r="B309" s="55" t="s">
        <v>1502</v>
      </c>
      <c r="C309" s="55">
        <v>15</v>
      </c>
      <c r="D309" s="55">
        <v>6</v>
      </c>
      <c r="E309" s="55">
        <v>88</v>
      </c>
    </row>
    <row r="310" spans="1:5" x14ac:dyDescent="0.35">
      <c r="A310" s="2"/>
      <c r="B310" s="2"/>
      <c r="C310" s="2"/>
      <c r="D310" s="2"/>
      <c r="E310" s="2"/>
    </row>
    <row r="311" spans="1:5" x14ac:dyDescent="0.35">
      <c r="A311" s="7" t="s">
        <v>30</v>
      </c>
      <c r="B311" s="27" t="s">
        <v>1968</v>
      </c>
      <c r="C311" s="2"/>
      <c r="D311" s="2"/>
      <c r="E311" s="2"/>
    </row>
    <row r="312" spans="1:5" x14ac:dyDescent="0.35">
      <c r="A312" s="7" t="s">
        <v>32</v>
      </c>
      <c r="B312" s="27" t="s">
        <v>33</v>
      </c>
      <c r="C312" s="2"/>
      <c r="D312" s="2"/>
      <c r="E312" s="2"/>
    </row>
    <row r="313" spans="1:5" x14ac:dyDescent="0.35">
      <c r="A313" s="9" t="s">
        <v>34</v>
      </c>
      <c r="B313" s="30" t="s">
        <v>35</v>
      </c>
      <c r="C313" s="2"/>
      <c r="D313" s="2"/>
      <c r="E313" s="2"/>
    </row>
    <row r="314" spans="1:5" x14ac:dyDescent="0.35">
      <c r="A314" s="8" t="s">
        <v>36</v>
      </c>
      <c r="B314" s="14" t="s">
        <v>105</v>
      </c>
      <c r="C314" s="22"/>
      <c r="D314" s="22"/>
      <c r="E314" s="22"/>
    </row>
    <row r="316" spans="1:5" x14ac:dyDescent="0.35">
      <c r="E316" s="114" t="s">
        <v>90</v>
      </c>
    </row>
    <row r="318" spans="1:5" x14ac:dyDescent="0.35">
      <c r="A318" s="28" t="s">
        <v>164</v>
      </c>
      <c r="B318" s="28" t="s">
        <v>11</v>
      </c>
      <c r="C318" s="28" t="s">
        <v>12</v>
      </c>
      <c r="D318" s="36" t="s">
        <v>230</v>
      </c>
      <c r="E318" s="28" t="s">
        <v>14</v>
      </c>
    </row>
    <row r="319" spans="1:5" x14ac:dyDescent="0.35">
      <c r="A319" s="55" t="s">
        <v>1930</v>
      </c>
      <c r="B319" s="55" t="s">
        <v>1502</v>
      </c>
      <c r="C319" s="55">
        <v>24</v>
      </c>
      <c r="D319" s="55">
        <v>6</v>
      </c>
      <c r="E319" s="55">
        <v>84</v>
      </c>
    </row>
    <row r="320" spans="1:5" x14ac:dyDescent="0.35">
      <c r="A320" s="2"/>
      <c r="B320" s="2"/>
      <c r="C320" s="2"/>
      <c r="D320" s="2"/>
      <c r="E320" s="2"/>
    </row>
    <row r="321" spans="1:5" x14ac:dyDescent="0.35">
      <c r="A321" s="7" t="s">
        <v>30</v>
      </c>
      <c r="B321" s="27" t="s">
        <v>1968</v>
      </c>
      <c r="C321" s="2"/>
      <c r="D321" s="2"/>
      <c r="E321" s="2"/>
    </row>
    <row r="322" spans="1:5" x14ac:dyDescent="0.35">
      <c r="A322" s="7" t="s">
        <v>32</v>
      </c>
      <c r="B322" s="27" t="s">
        <v>33</v>
      </c>
      <c r="C322" s="2"/>
      <c r="D322" s="2"/>
      <c r="E322" s="2"/>
    </row>
    <row r="323" spans="1:5" x14ac:dyDescent="0.35">
      <c r="A323" s="9" t="s">
        <v>34</v>
      </c>
      <c r="B323" s="30" t="s">
        <v>35</v>
      </c>
      <c r="C323" s="2"/>
      <c r="D323" s="2"/>
      <c r="E323" s="2"/>
    </row>
    <row r="324" spans="1:5" x14ac:dyDescent="0.35">
      <c r="A324" s="8" t="s">
        <v>36</v>
      </c>
      <c r="B324" s="14" t="s">
        <v>105</v>
      </c>
      <c r="C324" s="22"/>
      <c r="D324" s="22"/>
      <c r="E324" s="22"/>
    </row>
    <row r="326" spans="1:5" x14ac:dyDescent="0.35">
      <c r="E326" s="114" t="s">
        <v>90</v>
      </c>
    </row>
    <row r="328" spans="1:5" ht="15.5" x14ac:dyDescent="0.35">
      <c r="A328" s="115" t="s">
        <v>164</v>
      </c>
      <c r="B328" s="28" t="s">
        <v>11</v>
      </c>
      <c r="C328" s="28" t="s">
        <v>12</v>
      </c>
      <c r="D328" s="337" t="s">
        <v>165</v>
      </c>
      <c r="E328" s="28" t="s">
        <v>14</v>
      </c>
    </row>
    <row r="329" spans="1:5" x14ac:dyDescent="0.35">
      <c r="A329" s="207" t="s">
        <v>1908</v>
      </c>
      <c r="B329" s="207" t="s">
        <v>1909</v>
      </c>
      <c r="C329" s="207">
        <v>12</v>
      </c>
      <c r="D329" s="207">
        <v>4</v>
      </c>
      <c r="E329" s="207">
        <v>60</v>
      </c>
    </row>
    <row r="331" spans="1:5" x14ac:dyDescent="0.35">
      <c r="A331" s="7" t="s">
        <v>30</v>
      </c>
      <c r="B331" s="27" t="s">
        <v>31</v>
      </c>
      <c r="C331" s="196"/>
      <c r="D331" s="196"/>
      <c r="E331" s="196"/>
    </row>
    <row r="332" spans="1:5" x14ac:dyDescent="0.35">
      <c r="A332" s="9" t="s">
        <v>167</v>
      </c>
      <c r="B332" s="30" t="s">
        <v>35</v>
      </c>
      <c r="C332" s="196"/>
      <c r="D332" s="196"/>
      <c r="E332" s="196"/>
    </row>
    <row r="333" spans="1:5" ht="28" x14ac:dyDescent="0.35">
      <c r="A333" s="8" t="s">
        <v>168</v>
      </c>
      <c r="B333" s="22"/>
      <c r="C333" s="22"/>
      <c r="D333" s="14" t="s">
        <v>169</v>
      </c>
      <c r="E333" s="14" t="s">
        <v>170</v>
      </c>
    </row>
    <row r="335" spans="1:5" x14ac:dyDescent="0.35">
      <c r="E335" s="114" t="s">
        <v>90</v>
      </c>
    </row>
  </sheetData>
  <hyperlinks>
    <hyperlink ref="E9" location="'Петроградский район'!R1C1" display="Вернуться к району" xr:uid="{00000000-0004-0000-1D00-000000000000}"/>
    <hyperlink ref="E18" location="'Петроградский район'!R1C1" display="Вернуться к району" xr:uid="{00000000-0004-0000-1D00-000001000000}"/>
    <hyperlink ref="E27" location="'Петроградский район'!R1C1" display="Вернуться к району" xr:uid="{00000000-0004-0000-1D00-000002000000}"/>
    <hyperlink ref="E36" location="'Петроградский район'!R1C1" display="Вернуться к району" xr:uid="{00000000-0004-0000-1D00-000003000000}"/>
    <hyperlink ref="E46" location="'Петроградский район'!R1C1" display="Вернуться к району" xr:uid="{00000000-0004-0000-1D00-000004000000}"/>
    <hyperlink ref="E56" location="'Петроградский район'!R1C1" display="Вернуться к району" xr:uid="{00000000-0004-0000-1D00-000005000000}"/>
    <hyperlink ref="E66" location="'Петроградский район'!R1C1" display="Вернуться к району" xr:uid="{00000000-0004-0000-1D00-000006000000}"/>
    <hyperlink ref="E76" location="'Петроградский район'!R1C1" display="Вернуться к району" xr:uid="{00000000-0004-0000-1D00-000007000000}"/>
    <hyperlink ref="E86" location="'Петроградский район'!R1C1" display="Вернуться к району" xr:uid="{00000000-0004-0000-1D00-000008000000}"/>
    <hyperlink ref="E96" location="'Петроградский район'!R1C1" display="Вернуться к району" xr:uid="{00000000-0004-0000-1D00-000009000000}"/>
    <hyperlink ref="E106" location="'Петроградский район'!R1C1" display="Вернуться к району" xr:uid="{00000000-0004-0000-1D00-00000A000000}"/>
    <hyperlink ref="E116" location="'Петроградский район'!R1C1" display="Вернуться к району" xr:uid="{00000000-0004-0000-1D00-00000B000000}"/>
    <hyperlink ref="E126" location="'Петроградский район'!R1C1" display="Вернуться к району" xr:uid="{00000000-0004-0000-1D00-00000C000000}"/>
    <hyperlink ref="E136" location="'Петроградский район'!R1C1" display="Вернуться к району" xr:uid="{00000000-0004-0000-1D00-00000D000000}"/>
    <hyperlink ref="E146" location="'Петроградский район'!R1C1" display="Вернуться к району" xr:uid="{00000000-0004-0000-1D00-00000E000000}"/>
    <hyperlink ref="E156" location="'Петроградский район'!R1C1" display="Вернуться к району" xr:uid="{00000000-0004-0000-1D00-00000F000000}"/>
    <hyperlink ref="E166" location="'Петроградский район'!R1C1" display="Вернуться к району" xr:uid="{00000000-0004-0000-1D00-000010000000}"/>
    <hyperlink ref="E176" location="'Петроградский район'!R1C1" display="Вернуться к району" xr:uid="{00000000-0004-0000-1D00-000011000000}"/>
    <hyperlink ref="E186" location="'Петроградский район'!R1C1" display="Вернуться к району" xr:uid="{00000000-0004-0000-1D00-000012000000}"/>
    <hyperlink ref="E196" location="'Петроградский район'!R1C1" display="Вернуться к району" xr:uid="{00000000-0004-0000-1D00-000013000000}"/>
    <hyperlink ref="E206" location="'Петроградский район'!R1C1" display="Вернуться к району" xr:uid="{00000000-0004-0000-1D00-000014000000}"/>
    <hyperlink ref="E216" location="'Петроградский район'!R1C1" display="Вернуться к району" xr:uid="{00000000-0004-0000-1D00-000015000000}"/>
    <hyperlink ref="E226" location="'Петроградский район'!R1C1" display="Вернуться к району" xr:uid="{00000000-0004-0000-1D00-000016000000}"/>
    <hyperlink ref="E236" location="'Петроградский район'!R1C1" display="Вернуться к району" xr:uid="{00000000-0004-0000-1D00-000017000000}"/>
    <hyperlink ref="E246" location="'Петроградский район'!R1C1" display="Вернуться к району" xr:uid="{00000000-0004-0000-1D00-000018000000}"/>
    <hyperlink ref="E256" location="'Петроградский район'!R1C1" display="Вернуться к району" xr:uid="{00000000-0004-0000-1D00-000019000000}"/>
    <hyperlink ref="E266" location="'Петроградский район'!R1C1" display="Вернуться к району" xr:uid="{00000000-0004-0000-1D00-00001A000000}"/>
    <hyperlink ref="E276" location="'Петроградский район'!R1C1" display="Вернуться к району" xr:uid="{00000000-0004-0000-1D00-00001B000000}"/>
    <hyperlink ref="E286" location="'Петроградский район'!R1C1" display="Вернуться к району" xr:uid="{00000000-0004-0000-1D00-00001C000000}"/>
    <hyperlink ref="E296" location="'Петроградский район'!R1C1" display="Вернуться к району" xr:uid="{00000000-0004-0000-1D00-00001D000000}"/>
    <hyperlink ref="E306" location="'Петроградский район'!R1C1" display="Вернуться к району" xr:uid="{00000000-0004-0000-1D00-00001E000000}"/>
    <hyperlink ref="E316" location="'Петроградский район'!R1C1" display="Вернуться к району" xr:uid="{00000000-0004-0000-1D00-00001F000000}"/>
    <hyperlink ref="E326" location="'Петроградский район'!R1C1" display="Вернуться к району" xr:uid="{00000000-0004-0000-1D00-000020000000}"/>
    <hyperlink ref="E335" location="'Петроградский район'!R1C1" display="Вернуться к району" xr:uid="{00000000-0004-0000-1D00-000021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203"/>
  <sheetViews>
    <sheetView topLeftCell="A203" workbookViewId="0">
      <selection activeCell="E169" sqref="E169"/>
    </sheetView>
  </sheetViews>
  <sheetFormatPr defaultColWidth="9.1796875" defaultRowHeight="14.5" x14ac:dyDescent="0.35"/>
  <cols>
    <col min="1" max="1" width="26.453125" customWidth="1"/>
    <col min="2" max="2" width="24.7265625" customWidth="1"/>
    <col min="3" max="3" width="16.1796875" customWidth="1"/>
    <col min="4" max="4" width="17.26953125" customWidth="1"/>
    <col min="5" max="5" width="22" customWidth="1"/>
  </cols>
  <sheetData>
    <row r="1" spans="1:5" x14ac:dyDescent="0.35">
      <c r="A1" s="103" t="s">
        <v>10</v>
      </c>
      <c r="B1" s="103" t="s">
        <v>11</v>
      </c>
      <c r="C1" s="103" t="s">
        <v>12</v>
      </c>
      <c r="D1" s="103" t="s">
        <v>230</v>
      </c>
      <c r="E1" s="104" t="s">
        <v>14</v>
      </c>
    </row>
    <row r="2" spans="1:5" x14ac:dyDescent="0.35">
      <c r="A2" s="35" t="s">
        <v>1400</v>
      </c>
      <c r="B2" s="35" t="s">
        <v>1401</v>
      </c>
      <c r="C2" s="35" t="s">
        <v>1402</v>
      </c>
      <c r="D2" s="27">
        <v>6</v>
      </c>
      <c r="E2" s="35">
        <v>436</v>
      </c>
    </row>
    <row r="3" spans="1:5" x14ac:dyDescent="0.35">
      <c r="A3" s="35" t="s">
        <v>1400</v>
      </c>
      <c r="B3" s="35" t="s">
        <v>1401</v>
      </c>
      <c r="C3" s="35" t="s">
        <v>1403</v>
      </c>
      <c r="D3" s="27">
        <v>6</v>
      </c>
      <c r="E3" s="35">
        <v>415</v>
      </c>
    </row>
    <row r="4" spans="1:5" x14ac:dyDescent="0.35">
      <c r="A4" s="309"/>
      <c r="B4" s="309"/>
      <c r="C4" s="309"/>
      <c r="D4" s="335">
        <f>SUM(D2:D3)</f>
        <v>12</v>
      </c>
      <c r="E4" s="335">
        <f>SUM(E2:E3)</f>
        <v>851</v>
      </c>
    </row>
    <row r="6" spans="1:5" x14ac:dyDescent="0.35">
      <c r="A6" s="7" t="s">
        <v>30</v>
      </c>
      <c r="B6" s="27" t="s">
        <v>31</v>
      </c>
      <c r="C6" s="196"/>
      <c r="D6" s="196"/>
      <c r="E6" s="196"/>
    </row>
    <row r="7" spans="1:5" x14ac:dyDescent="0.35">
      <c r="A7" s="7" t="s">
        <v>32</v>
      </c>
      <c r="B7" s="27" t="s">
        <v>33</v>
      </c>
      <c r="C7" s="196"/>
      <c r="D7" s="196"/>
      <c r="E7" s="196"/>
    </row>
    <row r="8" spans="1:5" x14ac:dyDescent="0.35">
      <c r="A8" s="9" t="s">
        <v>34</v>
      </c>
      <c r="B8" s="30" t="s">
        <v>35</v>
      </c>
      <c r="C8" s="196"/>
      <c r="D8" s="196"/>
      <c r="E8" s="196"/>
    </row>
    <row r="9" spans="1:5" ht="28" x14ac:dyDescent="0.35">
      <c r="A9" s="8" t="s">
        <v>36</v>
      </c>
      <c r="B9" s="14" t="s">
        <v>95</v>
      </c>
      <c r="C9" s="14" t="s">
        <v>96</v>
      </c>
      <c r="D9" s="14" t="s">
        <v>97</v>
      </c>
      <c r="E9" s="14" t="s">
        <v>341</v>
      </c>
    </row>
    <row r="11" spans="1:5" x14ac:dyDescent="0.35">
      <c r="E11" s="47" t="s">
        <v>90</v>
      </c>
    </row>
    <row r="13" spans="1:5" x14ac:dyDescent="0.35">
      <c r="A13" s="103" t="s">
        <v>10</v>
      </c>
      <c r="B13" s="103" t="s">
        <v>11</v>
      </c>
      <c r="C13" s="103" t="s">
        <v>12</v>
      </c>
      <c r="D13" s="103" t="s">
        <v>230</v>
      </c>
      <c r="E13" s="104" t="s">
        <v>14</v>
      </c>
    </row>
    <row r="14" spans="1:5" x14ac:dyDescent="0.35">
      <c r="A14" s="26" t="s">
        <v>1404</v>
      </c>
      <c r="B14" s="26" t="s">
        <v>1411</v>
      </c>
      <c r="C14" s="26">
        <v>50</v>
      </c>
      <c r="D14" s="200">
        <v>5</v>
      </c>
      <c r="E14" s="35">
        <v>392</v>
      </c>
    </row>
    <row r="15" spans="1:5" x14ac:dyDescent="0.35">
      <c r="A15" s="26" t="s">
        <v>1404</v>
      </c>
      <c r="B15" s="26" t="s">
        <v>1411</v>
      </c>
      <c r="C15" s="26">
        <v>52</v>
      </c>
      <c r="D15" s="27">
        <v>4</v>
      </c>
      <c r="E15" s="35">
        <v>346</v>
      </c>
    </row>
    <row r="16" spans="1:5" x14ac:dyDescent="0.35">
      <c r="A16" s="26" t="s">
        <v>1404</v>
      </c>
      <c r="B16" s="26" t="s">
        <v>1411</v>
      </c>
      <c r="C16" s="26" t="s">
        <v>1412</v>
      </c>
      <c r="D16" s="27">
        <v>4</v>
      </c>
      <c r="E16" s="35">
        <v>283</v>
      </c>
    </row>
    <row r="17" spans="1:5" x14ac:dyDescent="0.35">
      <c r="A17" s="26" t="s">
        <v>1404</v>
      </c>
      <c r="B17" s="26" t="s">
        <v>1411</v>
      </c>
      <c r="C17" s="26">
        <v>54</v>
      </c>
      <c r="D17" s="27">
        <v>5</v>
      </c>
      <c r="E17" s="35">
        <v>207</v>
      </c>
    </row>
    <row r="18" spans="1:5" x14ac:dyDescent="0.35">
      <c r="A18" s="26" t="s">
        <v>1404</v>
      </c>
      <c r="B18" s="26" t="s">
        <v>1411</v>
      </c>
      <c r="C18" s="26" t="s">
        <v>1413</v>
      </c>
      <c r="D18" s="27">
        <v>1</v>
      </c>
      <c r="E18" s="35">
        <v>348</v>
      </c>
    </row>
    <row r="19" spans="1:5" x14ac:dyDescent="0.35">
      <c r="A19" s="309"/>
      <c r="B19" s="309"/>
      <c r="C19" s="309"/>
      <c r="D19" s="335">
        <f>SUM(D14:D18)</f>
        <v>19</v>
      </c>
      <c r="E19" s="335">
        <f>SUM(E14:E18)</f>
        <v>1576</v>
      </c>
    </row>
    <row r="21" spans="1:5" x14ac:dyDescent="0.35">
      <c r="A21" s="7" t="s">
        <v>30</v>
      </c>
      <c r="B21" s="27" t="s">
        <v>134</v>
      </c>
      <c r="C21" s="196"/>
      <c r="D21" s="196"/>
      <c r="E21" s="196"/>
    </row>
    <row r="22" spans="1:5" x14ac:dyDescent="0.35">
      <c r="A22" s="7" t="s">
        <v>32</v>
      </c>
      <c r="B22" s="27" t="s">
        <v>33</v>
      </c>
      <c r="C22" s="196"/>
      <c r="D22" s="196"/>
      <c r="E22" s="196"/>
    </row>
    <row r="23" spans="1:5" x14ac:dyDescent="0.35">
      <c r="A23" s="9" t="s">
        <v>34</v>
      </c>
      <c r="B23" s="30" t="s">
        <v>35</v>
      </c>
      <c r="C23" s="196"/>
      <c r="D23" s="196"/>
      <c r="E23" s="196"/>
    </row>
    <row r="24" spans="1:5" ht="28" x14ac:dyDescent="0.35">
      <c r="A24" s="8" t="s">
        <v>36</v>
      </c>
      <c r="B24" s="14" t="s">
        <v>1415</v>
      </c>
      <c r="C24" s="14" t="s">
        <v>1425</v>
      </c>
      <c r="D24" s="14" t="s">
        <v>1414</v>
      </c>
      <c r="E24" s="14"/>
    </row>
    <row r="26" spans="1:5" x14ac:dyDescent="0.35">
      <c r="E26" s="47" t="s">
        <v>90</v>
      </c>
    </row>
    <row r="28" spans="1:5" x14ac:dyDescent="0.35">
      <c r="A28" s="103" t="s">
        <v>10</v>
      </c>
      <c r="B28" s="103" t="s">
        <v>11</v>
      </c>
      <c r="C28" s="103" t="s">
        <v>12</v>
      </c>
      <c r="D28" s="103" t="s">
        <v>230</v>
      </c>
      <c r="E28" s="104" t="s">
        <v>14</v>
      </c>
    </row>
    <row r="29" spans="1:5" x14ac:dyDescent="0.35">
      <c r="A29" s="26" t="s">
        <v>1405</v>
      </c>
      <c r="B29" s="26" t="s">
        <v>1416</v>
      </c>
      <c r="C29" s="26">
        <v>3</v>
      </c>
      <c r="D29" s="200">
        <v>9</v>
      </c>
      <c r="E29" s="35">
        <v>563</v>
      </c>
    </row>
    <row r="30" spans="1:5" x14ac:dyDescent="0.35">
      <c r="A30" s="26" t="s">
        <v>1405</v>
      </c>
      <c r="B30" s="26" t="s">
        <v>1416</v>
      </c>
      <c r="C30" s="26">
        <v>5</v>
      </c>
      <c r="D30" s="27">
        <v>16</v>
      </c>
      <c r="E30" s="35">
        <v>690</v>
      </c>
    </row>
    <row r="31" spans="1:5" x14ac:dyDescent="0.35">
      <c r="A31" s="309"/>
      <c r="B31" s="309"/>
      <c r="C31" s="309"/>
      <c r="D31" s="335">
        <f>SUM(D29:D30)</f>
        <v>25</v>
      </c>
      <c r="E31" s="335">
        <f>SUM(E29:E30)</f>
        <v>1253</v>
      </c>
    </row>
    <row r="33" spans="1:5" x14ac:dyDescent="0.35">
      <c r="A33" s="7" t="s">
        <v>30</v>
      </c>
      <c r="B33" s="27" t="s">
        <v>134</v>
      </c>
      <c r="C33" s="196"/>
      <c r="D33" s="196"/>
      <c r="E33" s="196"/>
    </row>
    <row r="34" spans="1:5" x14ac:dyDescent="0.35">
      <c r="A34" s="7" t="s">
        <v>32</v>
      </c>
      <c r="B34" s="27" t="s">
        <v>33</v>
      </c>
      <c r="C34" s="196"/>
      <c r="D34" s="196"/>
      <c r="E34" s="196"/>
    </row>
    <row r="35" spans="1:5" x14ac:dyDescent="0.35">
      <c r="A35" s="9" t="s">
        <v>34</v>
      </c>
      <c r="B35" s="30" t="s">
        <v>35</v>
      </c>
      <c r="C35" s="196"/>
      <c r="D35" s="196"/>
      <c r="E35" s="196"/>
    </row>
    <row r="36" spans="1:5" ht="28" x14ac:dyDescent="0.35">
      <c r="A36" s="8" t="s">
        <v>36</v>
      </c>
      <c r="B36" s="14" t="s">
        <v>1415</v>
      </c>
      <c r="C36" s="14" t="s">
        <v>1425</v>
      </c>
      <c r="D36" s="14" t="s">
        <v>1414</v>
      </c>
      <c r="E36" s="14"/>
    </row>
    <row r="38" spans="1:5" x14ac:dyDescent="0.35">
      <c r="E38" s="47" t="s">
        <v>90</v>
      </c>
    </row>
    <row r="40" spans="1:5" x14ac:dyDescent="0.35">
      <c r="A40" s="103" t="s">
        <v>10</v>
      </c>
      <c r="B40" s="103" t="s">
        <v>11</v>
      </c>
      <c r="C40" s="103" t="s">
        <v>12</v>
      </c>
      <c r="D40" s="103" t="s">
        <v>230</v>
      </c>
      <c r="E40" s="104" t="s">
        <v>14</v>
      </c>
    </row>
    <row r="41" spans="1:5" x14ac:dyDescent="0.35">
      <c r="A41" s="26" t="s">
        <v>1406</v>
      </c>
      <c r="B41" s="26" t="s">
        <v>1416</v>
      </c>
      <c r="C41" s="26">
        <v>8</v>
      </c>
      <c r="D41" s="200">
        <v>16</v>
      </c>
      <c r="E41" s="35">
        <v>1595</v>
      </c>
    </row>
    <row r="43" spans="1:5" x14ac:dyDescent="0.35">
      <c r="A43" s="7" t="s">
        <v>30</v>
      </c>
      <c r="B43" s="27" t="s">
        <v>134</v>
      </c>
      <c r="C43" s="196"/>
      <c r="D43" s="196"/>
      <c r="E43" s="196"/>
    </row>
    <row r="44" spans="1:5" x14ac:dyDescent="0.35">
      <c r="A44" s="7" t="s">
        <v>32</v>
      </c>
      <c r="B44" s="27" t="s">
        <v>33</v>
      </c>
      <c r="C44" s="196"/>
      <c r="D44" s="196"/>
      <c r="E44" s="196"/>
    </row>
    <row r="45" spans="1:5" x14ac:dyDescent="0.35">
      <c r="A45" s="9" t="s">
        <v>34</v>
      </c>
      <c r="B45" s="30" t="s">
        <v>35</v>
      </c>
      <c r="C45" s="196"/>
      <c r="D45" s="196"/>
      <c r="E45" s="196"/>
    </row>
    <row r="46" spans="1:5" ht="28" x14ac:dyDescent="0.35">
      <c r="A46" s="8" t="s">
        <v>36</v>
      </c>
      <c r="B46" s="14" t="s">
        <v>1415</v>
      </c>
      <c r="C46" s="14" t="s">
        <v>1425</v>
      </c>
      <c r="D46" s="14" t="s">
        <v>1414</v>
      </c>
      <c r="E46" s="14"/>
    </row>
    <row r="48" spans="1:5" x14ac:dyDescent="0.35">
      <c r="E48" s="47" t="s">
        <v>90</v>
      </c>
    </row>
    <row r="50" spans="1:5" x14ac:dyDescent="0.35">
      <c r="A50" s="103" t="s">
        <v>10</v>
      </c>
      <c r="B50" s="103" t="s">
        <v>11</v>
      </c>
      <c r="C50" s="103" t="s">
        <v>12</v>
      </c>
      <c r="D50" s="103" t="s">
        <v>230</v>
      </c>
      <c r="E50" s="104" t="s">
        <v>14</v>
      </c>
    </row>
    <row r="51" spans="1:5" x14ac:dyDescent="0.35">
      <c r="A51" s="26" t="s">
        <v>1407</v>
      </c>
      <c r="B51" s="26" t="s">
        <v>1417</v>
      </c>
      <c r="C51" s="26" t="s">
        <v>144</v>
      </c>
      <c r="D51" s="200">
        <v>4</v>
      </c>
      <c r="E51" s="35">
        <v>348</v>
      </c>
    </row>
    <row r="52" spans="1:5" x14ac:dyDescent="0.35">
      <c r="A52" s="26" t="s">
        <v>1407</v>
      </c>
      <c r="B52" s="26" t="s">
        <v>1417</v>
      </c>
      <c r="C52" s="26" t="s">
        <v>145</v>
      </c>
      <c r="D52" s="27">
        <v>4</v>
      </c>
      <c r="E52" s="35">
        <v>348</v>
      </c>
    </row>
    <row r="53" spans="1:5" x14ac:dyDescent="0.35">
      <c r="A53" s="26" t="s">
        <v>1407</v>
      </c>
      <c r="B53" s="26" t="s">
        <v>1417</v>
      </c>
      <c r="C53" s="26" t="s">
        <v>1288</v>
      </c>
      <c r="D53" s="27">
        <v>4</v>
      </c>
      <c r="E53" s="35">
        <v>348</v>
      </c>
    </row>
    <row r="54" spans="1:5" x14ac:dyDescent="0.35">
      <c r="A54" s="26" t="s">
        <v>1407</v>
      </c>
      <c r="B54" s="26" t="s">
        <v>1417</v>
      </c>
      <c r="C54" s="26" t="s">
        <v>1418</v>
      </c>
      <c r="D54" s="27">
        <v>2</v>
      </c>
      <c r="E54" s="35">
        <v>119</v>
      </c>
    </row>
    <row r="55" spans="1:5" x14ac:dyDescent="0.35">
      <c r="A55" s="26" t="s">
        <v>1407</v>
      </c>
      <c r="B55" s="26" t="s">
        <v>1417</v>
      </c>
      <c r="C55" s="26" t="s">
        <v>1419</v>
      </c>
      <c r="D55" s="27">
        <v>2</v>
      </c>
      <c r="E55" s="35">
        <v>131</v>
      </c>
    </row>
    <row r="56" spans="1:5" x14ac:dyDescent="0.35">
      <c r="A56" s="26" t="s">
        <v>1407</v>
      </c>
      <c r="B56" s="26" t="s">
        <v>1417</v>
      </c>
      <c r="C56" s="26" t="s">
        <v>1420</v>
      </c>
      <c r="D56" s="27">
        <v>2</v>
      </c>
      <c r="E56" s="35">
        <v>154</v>
      </c>
    </row>
    <row r="57" spans="1:5" x14ac:dyDescent="0.35">
      <c r="A57" s="26" t="s">
        <v>1407</v>
      </c>
      <c r="B57" s="26" t="s">
        <v>1417</v>
      </c>
      <c r="C57" s="26">
        <v>5</v>
      </c>
      <c r="D57" s="27">
        <v>6</v>
      </c>
      <c r="E57" s="35">
        <v>472</v>
      </c>
    </row>
    <row r="58" spans="1:5" x14ac:dyDescent="0.35">
      <c r="A58" s="309"/>
      <c r="B58" s="309"/>
      <c r="C58" s="309"/>
      <c r="D58" s="335">
        <f>SUM(D51:D57)</f>
        <v>24</v>
      </c>
      <c r="E58" s="335">
        <f>SUM(E51:E57)</f>
        <v>1920</v>
      </c>
    </row>
    <row r="60" spans="1:5" x14ac:dyDescent="0.35">
      <c r="A60" s="7" t="s">
        <v>30</v>
      </c>
      <c r="B60" s="27" t="s">
        <v>134</v>
      </c>
      <c r="C60" s="196"/>
      <c r="D60" s="196"/>
      <c r="E60" s="196"/>
    </row>
    <row r="61" spans="1:5" x14ac:dyDescent="0.35">
      <c r="A61" s="7" t="s">
        <v>32</v>
      </c>
      <c r="B61" s="27" t="s">
        <v>33</v>
      </c>
      <c r="C61" s="196"/>
      <c r="D61" s="196"/>
      <c r="E61" s="196"/>
    </row>
    <row r="62" spans="1:5" x14ac:dyDescent="0.35">
      <c r="A62" s="9" t="s">
        <v>34</v>
      </c>
      <c r="B62" s="30" t="s">
        <v>35</v>
      </c>
      <c r="C62" s="196"/>
      <c r="D62" s="196"/>
      <c r="E62" s="196"/>
    </row>
    <row r="63" spans="1:5" ht="28" x14ac:dyDescent="0.35">
      <c r="A63" s="8" t="s">
        <v>36</v>
      </c>
      <c r="B63" s="14" t="s">
        <v>1415</v>
      </c>
      <c r="C63" s="14" t="s">
        <v>1425</v>
      </c>
      <c r="D63" s="14" t="s">
        <v>1414</v>
      </c>
      <c r="E63" s="14"/>
    </row>
    <row r="65" spans="1:5" x14ac:dyDescent="0.35">
      <c r="E65" s="47" t="s">
        <v>90</v>
      </c>
    </row>
    <row r="67" spans="1:5" x14ac:dyDescent="0.35">
      <c r="A67" s="103" t="s">
        <v>10</v>
      </c>
      <c r="B67" s="103" t="s">
        <v>11</v>
      </c>
      <c r="C67" s="103" t="s">
        <v>12</v>
      </c>
      <c r="D67" s="103" t="s">
        <v>230</v>
      </c>
      <c r="E67" s="104" t="s">
        <v>14</v>
      </c>
    </row>
    <row r="68" spans="1:5" x14ac:dyDescent="0.35">
      <c r="A68" s="26" t="s">
        <v>1408</v>
      </c>
      <c r="B68" s="26" t="s">
        <v>1426</v>
      </c>
      <c r="C68" s="26" t="s">
        <v>209</v>
      </c>
      <c r="D68" s="200">
        <v>4</v>
      </c>
      <c r="E68" s="35">
        <v>421</v>
      </c>
    </row>
    <row r="69" spans="1:5" x14ac:dyDescent="0.35">
      <c r="A69" s="26" t="s">
        <v>1408</v>
      </c>
      <c r="B69" s="26" t="s">
        <v>1426</v>
      </c>
      <c r="C69" s="26" t="s">
        <v>1421</v>
      </c>
      <c r="D69" s="27">
        <v>6</v>
      </c>
      <c r="E69" s="35">
        <v>594</v>
      </c>
    </row>
    <row r="70" spans="1:5" x14ac:dyDescent="0.35">
      <c r="A70" s="309"/>
      <c r="B70" s="309"/>
      <c r="C70" s="309"/>
      <c r="D70" s="335">
        <f>SUM(D68:D69)</f>
        <v>10</v>
      </c>
      <c r="E70" s="335">
        <f>SUM(E68:E69)</f>
        <v>1015</v>
      </c>
    </row>
    <row r="72" spans="1:5" x14ac:dyDescent="0.35">
      <c r="A72" s="7" t="s">
        <v>30</v>
      </c>
      <c r="B72" s="27" t="s">
        <v>134</v>
      </c>
      <c r="C72" s="196"/>
      <c r="D72" s="196"/>
      <c r="E72" s="196"/>
    </row>
    <row r="73" spans="1:5" x14ac:dyDescent="0.35">
      <c r="A73" s="7" t="s">
        <v>32</v>
      </c>
      <c r="B73" s="27" t="s">
        <v>33</v>
      </c>
      <c r="C73" s="196"/>
      <c r="D73" s="196"/>
      <c r="E73" s="196"/>
    </row>
    <row r="74" spans="1:5" x14ac:dyDescent="0.35">
      <c r="A74" s="9" t="s">
        <v>34</v>
      </c>
      <c r="B74" s="30" t="s">
        <v>35</v>
      </c>
      <c r="C74" s="196"/>
      <c r="D74" s="196"/>
      <c r="E74" s="196"/>
    </row>
    <row r="75" spans="1:5" ht="28" x14ac:dyDescent="0.35">
      <c r="A75" s="8" t="s">
        <v>36</v>
      </c>
      <c r="B75" s="14" t="s">
        <v>1415</v>
      </c>
      <c r="C75" s="14" t="s">
        <v>1425</v>
      </c>
      <c r="D75" s="14" t="s">
        <v>1414</v>
      </c>
      <c r="E75" s="14"/>
    </row>
    <row r="77" spans="1:5" x14ac:dyDescent="0.35">
      <c r="E77" s="47" t="s">
        <v>90</v>
      </c>
    </row>
    <row r="79" spans="1:5" x14ac:dyDescent="0.35">
      <c r="A79" s="103" t="s">
        <v>10</v>
      </c>
      <c r="B79" s="103" t="s">
        <v>11</v>
      </c>
      <c r="C79" s="103" t="s">
        <v>12</v>
      </c>
      <c r="D79" s="103" t="s">
        <v>230</v>
      </c>
      <c r="E79" s="104" t="s">
        <v>14</v>
      </c>
    </row>
    <row r="80" spans="1:5" x14ac:dyDescent="0.35">
      <c r="A80" s="26" t="s">
        <v>1409</v>
      </c>
      <c r="B80" s="26" t="s">
        <v>1422</v>
      </c>
      <c r="C80" s="26">
        <v>6</v>
      </c>
      <c r="D80" s="200">
        <v>10</v>
      </c>
      <c r="E80" s="35">
        <v>563</v>
      </c>
    </row>
    <row r="81" spans="1:5" x14ac:dyDescent="0.35">
      <c r="A81" s="26" t="s">
        <v>1409</v>
      </c>
      <c r="B81" s="26" t="s">
        <v>1422</v>
      </c>
      <c r="C81" s="26" t="s">
        <v>204</v>
      </c>
      <c r="D81" s="27">
        <v>4</v>
      </c>
      <c r="E81" s="35">
        <v>305</v>
      </c>
    </row>
    <row r="82" spans="1:5" x14ac:dyDescent="0.35">
      <c r="A82" s="26" t="s">
        <v>1409</v>
      </c>
      <c r="B82" s="26" t="s">
        <v>1422</v>
      </c>
      <c r="C82" s="26" t="s">
        <v>1394</v>
      </c>
      <c r="D82" s="27">
        <v>4</v>
      </c>
      <c r="E82" s="35">
        <v>306</v>
      </c>
    </row>
    <row r="83" spans="1:5" x14ac:dyDescent="0.35">
      <c r="A83" s="26" t="s">
        <v>1409</v>
      </c>
      <c r="B83" s="26" t="s">
        <v>1422</v>
      </c>
      <c r="C83" s="26" t="s">
        <v>1423</v>
      </c>
      <c r="D83" s="27">
        <v>4</v>
      </c>
      <c r="E83" s="35">
        <v>291</v>
      </c>
    </row>
    <row r="84" spans="1:5" x14ac:dyDescent="0.35">
      <c r="A84" s="309"/>
      <c r="B84" s="309"/>
      <c r="C84" s="309"/>
      <c r="D84" s="335">
        <f>SUM(D80:D83)</f>
        <v>22</v>
      </c>
      <c r="E84" s="335">
        <f>SUM(E80:E83)</f>
        <v>1465</v>
      </c>
    </row>
    <row r="86" spans="1:5" x14ac:dyDescent="0.35">
      <c r="A86" s="7" t="s">
        <v>30</v>
      </c>
      <c r="B86" s="27" t="s">
        <v>134</v>
      </c>
      <c r="C86" s="196"/>
      <c r="D86" s="196"/>
      <c r="E86" s="196"/>
    </row>
    <row r="87" spans="1:5" x14ac:dyDescent="0.35">
      <c r="A87" s="7" t="s">
        <v>32</v>
      </c>
      <c r="B87" s="27" t="s">
        <v>33</v>
      </c>
      <c r="C87" s="196"/>
      <c r="D87" s="196"/>
      <c r="E87" s="196"/>
    </row>
    <row r="88" spans="1:5" x14ac:dyDescent="0.35">
      <c r="A88" s="9" t="s">
        <v>34</v>
      </c>
      <c r="B88" s="30" t="s">
        <v>35</v>
      </c>
      <c r="C88" s="196"/>
      <c r="D88" s="196"/>
      <c r="E88" s="196"/>
    </row>
    <row r="89" spans="1:5" ht="28" x14ac:dyDescent="0.35">
      <c r="A89" s="8" t="s">
        <v>36</v>
      </c>
      <c r="B89" s="14" t="s">
        <v>1415</v>
      </c>
      <c r="C89" s="14" t="s">
        <v>1425</v>
      </c>
      <c r="D89" s="14" t="s">
        <v>1414</v>
      </c>
      <c r="E89" s="14"/>
    </row>
    <row r="91" spans="1:5" x14ac:dyDescent="0.35">
      <c r="E91" s="47" t="s">
        <v>90</v>
      </c>
    </row>
    <row r="93" spans="1:5" x14ac:dyDescent="0.35">
      <c r="A93" s="103" t="s">
        <v>10</v>
      </c>
      <c r="B93" s="103" t="s">
        <v>11</v>
      </c>
      <c r="C93" s="103" t="s">
        <v>12</v>
      </c>
      <c r="D93" s="103" t="s">
        <v>230</v>
      </c>
      <c r="E93" s="104" t="s">
        <v>14</v>
      </c>
    </row>
    <row r="94" spans="1:5" x14ac:dyDescent="0.35">
      <c r="A94" s="26" t="s">
        <v>1410</v>
      </c>
      <c r="B94" s="26" t="s">
        <v>1422</v>
      </c>
      <c r="C94" s="26">
        <v>5</v>
      </c>
      <c r="D94" s="200">
        <v>6</v>
      </c>
      <c r="E94" s="35">
        <v>335</v>
      </c>
    </row>
    <row r="95" spans="1:5" x14ac:dyDescent="0.35">
      <c r="A95" s="26" t="s">
        <v>1410</v>
      </c>
      <c r="B95" s="26" t="s">
        <v>1422</v>
      </c>
      <c r="C95" s="26" t="s">
        <v>1154</v>
      </c>
      <c r="D95" s="27">
        <v>6</v>
      </c>
      <c r="E95" s="35">
        <v>351</v>
      </c>
    </row>
    <row r="96" spans="1:5" x14ac:dyDescent="0.35">
      <c r="A96" s="26" t="s">
        <v>1410</v>
      </c>
      <c r="B96" s="26" t="s">
        <v>1422</v>
      </c>
      <c r="C96" s="26" t="s">
        <v>1424</v>
      </c>
      <c r="D96" s="27">
        <v>6</v>
      </c>
      <c r="E96" s="35">
        <v>464</v>
      </c>
    </row>
    <row r="97" spans="1:5" x14ac:dyDescent="0.35">
      <c r="A97" s="26" t="s">
        <v>1410</v>
      </c>
      <c r="B97" s="26" t="s">
        <v>1422</v>
      </c>
      <c r="C97" s="26">
        <v>1</v>
      </c>
      <c r="D97" s="27">
        <v>2</v>
      </c>
      <c r="E97" s="35">
        <v>279</v>
      </c>
    </row>
    <row r="98" spans="1:5" x14ac:dyDescent="0.35">
      <c r="A98" s="26" t="s">
        <v>1410</v>
      </c>
      <c r="B98" s="26" t="s">
        <v>1422</v>
      </c>
      <c r="C98" s="26">
        <v>3</v>
      </c>
      <c r="D98" s="27">
        <v>4</v>
      </c>
      <c r="E98" s="35">
        <v>193</v>
      </c>
    </row>
    <row r="99" spans="1:5" x14ac:dyDescent="0.35">
      <c r="A99" s="26" t="s">
        <v>1410</v>
      </c>
      <c r="B99" s="26" t="s">
        <v>1422</v>
      </c>
      <c r="C99" s="26">
        <v>4</v>
      </c>
      <c r="D99" s="27">
        <v>6</v>
      </c>
      <c r="E99" s="35">
        <v>294</v>
      </c>
    </row>
    <row r="100" spans="1:5" x14ac:dyDescent="0.35">
      <c r="A100" s="26" t="s">
        <v>1410</v>
      </c>
      <c r="B100" s="26" t="s">
        <v>1422</v>
      </c>
      <c r="C100" s="26" t="s">
        <v>182</v>
      </c>
      <c r="D100" s="27">
        <v>4</v>
      </c>
      <c r="E100" s="35">
        <v>168</v>
      </c>
    </row>
    <row r="101" spans="1:5" x14ac:dyDescent="0.35">
      <c r="A101" s="26" t="s">
        <v>1410</v>
      </c>
      <c r="B101" s="26" t="s">
        <v>1422</v>
      </c>
      <c r="C101" s="26" t="s">
        <v>1152</v>
      </c>
      <c r="D101" s="27">
        <v>6</v>
      </c>
      <c r="E101" s="35">
        <v>430</v>
      </c>
    </row>
    <row r="102" spans="1:5" x14ac:dyDescent="0.35">
      <c r="A102" s="309"/>
      <c r="B102" s="309"/>
      <c r="C102" s="309"/>
      <c r="D102" s="335">
        <f>SUM(D94:D101)</f>
        <v>40</v>
      </c>
      <c r="E102" s="335">
        <f>SUM(E94:E101)</f>
        <v>2514</v>
      </c>
    </row>
    <row r="104" spans="1:5" x14ac:dyDescent="0.35">
      <c r="A104" s="7" t="s">
        <v>30</v>
      </c>
      <c r="B104" s="27" t="s">
        <v>134</v>
      </c>
      <c r="C104" s="196"/>
      <c r="D104" s="196"/>
      <c r="E104" s="196"/>
    </row>
    <row r="105" spans="1:5" x14ac:dyDescent="0.35">
      <c r="A105" s="7" t="s">
        <v>32</v>
      </c>
      <c r="B105" s="27" t="s">
        <v>33</v>
      </c>
      <c r="C105" s="196"/>
      <c r="D105" s="196"/>
      <c r="E105" s="196"/>
    </row>
    <row r="106" spans="1:5" x14ac:dyDescent="0.35">
      <c r="A106" s="9" t="s">
        <v>34</v>
      </c>
      <c r="B106" s="30" t="s">
        <v>35</v>
      </c>
      <c r="C106" s="196"/>
      <c r="D106" s="196"/>
      <c r="E106" s="196"/>
    </row>
    <row r="107" spans="1:5" ht="28" x14ac:dyDescent="0.35">
      <c r="A107" s="8" t="s">
        <v>36</v>
      </c>
      <c r="B107" s="14" t="s">
        <v>1415</v>
      </c>
      <c r="C107" s="14" t="s">
        <v>1425</v>
      </c>
      <c r="D107" s="14" t="s">
        <v>1414</v>
      </c>
      <c r="E107" s="14"/>
    </row>
    <row r="109" spans="1:5" x14ac:dyDescent="0.35">
      <c r="E109" s="47" t="s">
        <v>90</v>
      </c>
    </row>
    <row r="111" spans="1:5" x14ac:dyDescent="0.35">
      <c r="A111" s="103" t="s">
        <v>10</v>
      </c>
      <c r="B111" s="103" t="s">
        <v>11</v>
      </c>
      <c r="C111" s="103" t="s">
        <v>12</v>
      </c>
      <c r="D111" s="103" t="s">
        <v>230</v>
      </c>
      <c r="E111" s="104" t="s">
        <v>14</v>
      </c>
    </row>
    <row r="112" spans="1:5" x14ac:dyDescent="0.35">
      <c r="A112" s="26" t="s">
        <v>1427</v>
      </c>
      <c r="B112" s="26" t="s">
        <v>1433</v>
      </c>
      <c r="C112" s="26">
        <v>3</v>
      </c>
      <c r="D112" s="200">
        <v>12</v>
      </c>
      <c r="E112" s="35">
        <v>770</v>
      </c>
    </row>
    <row r="113" spans="1:5" x14ac:dyDescent="0.35">
      <c r="A113" s="26" t="s">
        <v>1427</v>
      </c>
      <c r="B113" s="26" t="s">
        <v>1434</v>
      </c>
      <c r="C113" s="26">
        <v>7</v>
      </c>
      <c r="D113" s="27">
        <v>15</v>
      </c>
      <c r="E113" s="35">
        <v>869</v>
      </c>
    </row>
    <row r="114" spans="1:5" x14ac:dyDescent="0.35">
      <c r="A114" s="309"/>
      <c r="B114" s="309"/>
      <c r="C114" s="309"/>
      <c r="D114" s="335">
        <f>SUM(D112:D113)</f>
        <v>27</v>
      </c>
      <c r="E114" s="335">
        <f>SUM(E112:E113)</f>
        <v>1639</v>
      </c>
    </row>
    <row r="116" spans="1:5" x14ac:dyDescent="0.35">
      <c r="A116" s="7" t="s">
        <v>30</v>
      </c>
      <c r="B116" s="27" t="s">
        <v>561</v>
      </c>
      <c r="C116" s="196"/>
      <c r="D116" s="196"/>
      <c r="E116" s="196"/>
    </row>
    <row r="117" spans="1:5" x14ac:dyDescent="0.35">
      <c r="A117" s="7" t="s">
        <v>32</v>
      </c>
      <c r="B117" s="27" t="s">
        <v>33</v>
      </c>
      <c r="C117" s="196"/>
      <c r="D117" s="196"/>
      <c r="E117" s="196"/>
    </row>
    <row r="118" spans="1:5" x14ac:dyDescent="0.35">
      <c r="A118" s="9" t="s">
        <v>34</v>
      </c>
      <c r="B118" s="30" t="s">
        <v>35</v>
      </c>
      <c r="C118" s="196"/>
      <c r="D118" s="196"/>
      <c r="E118" s="196"/>
    </row>
    <row r="119" spans="1:5" ht="28" x14ac:dyDescent="0.35">
      <c r="A119" s="8" t="s">
        <v>36</v>
      </c>
      <c r="B119" s="14"/>
      <c r="C119" s="14" t="s">
        <v>1425</v>
      </c>
      <c r="D119" s="14" t="s">
        <v>1414</v>
      </c>
      <c r="E119" s="14"/>
    </row>
    <row r="121" spans="1:5" x14ac:dyDescent="0.35">
      <c r="E121" s="47" t="s">
        <v>90</v>
      </c>
    </row>
    <row r="123" spans="1:5" x14ac:dyDescent="0.35">
      <c r="A123" s="103" t="s">
        <v>10</v>
      </c>
      <c r="B123" s="103" t="s">
        <v>11</v>
      </c>
      <c r="C123" s="103" t="s">
        <v>12</v>
      </c>
      <c r="D123" s="103" t="s">
        <v>230</v>
      </c>
      <c r="E123" s="104" t="s">
        <v>14</v>
      </c>
    </row>
    <row r="124" spans="1:5" x14ac:dyDescent="0.35">
      <c r="A124" s="26" t="s">
        <v>1428</v>
      </c>
      <c r="B124" s="26" t="s">
        <v>1426</v>
      </c>
      <c r="C124" s="26">
        <v>6</v>
      </c>
      <c r="D124" s="200">
        <v>20</v>
      </c>
      <c r="E124" s="35">
        <v>1040</v>
      </c>
    </row>
    <row r="125" spans="1:5" x14ac:dyDescent="0.35">
      <c r="A125" s="26" t="s">
        <v>1428</v>
      </c>
      <c r="B125" s="26" t="s">
        <v>1436</v>
      </c>
      <c r="C125" s="26" t="s">
        <v>1437</v>
      </c>
      <c r="D125" s="27">
        <v>20</v>
      </c>
      <c r="E125" s="35">
        <v>1217</v>
      </c>
    </row>
    <row r="126" spans="1:5" x14ac:dyDescent="0.35">
      <c r="A126" s="309"/>
      <c r="B126" s="309"/>
      <c r="C126" s="309"/>
      <c r="D126" s="335">
        <f>SUM(D124:D125)</f>
        <v>40</v>
      </c>
      <c r="E126" s="335">
        <f>SUM(E124:E125)</f>
        <v>2257</v>
      </c>
    </row>
    <row r="128" spans="1:5" x14ac:dyDescent="0.35">
      <c r="A128" s="7" t="s">
        <v>30</v>
      </c>
      <c r="B128" s="27" t="s">
        <v>561</v>
      </c>
      <c r="C128" s="196"/>
      <c r="D128" s="196"/>
      <c r="E128" s="196"/>
    </row>
    <row r="129" spans="1:5" x14ac:dyDescent="0.35">
      <c r="A129" s="7" t="s">
        <v>32</v>
      </c>
      <c r="B129" s="27" t="s">
        <v>33</v>
      </c>
      <c r="C129" s="196"/>
      <c r="D129" s="196"/>
      <c r="E129" s="196"/>
    </row>
    <row r="130" spans="1:5" x14ac:dyDescent="0.35">
      <c r="A130" s="9" t="s">
        <v>34</v>
      </c>
      <c r="B130" s="30" t="s">
        <v>35</v>
      </c>
      <c r="C130" s="196"/>
      <c r="D130" s="196"/>
      <c r="E130" s="196"/>
    </row>
    <row r="131" spans="1:5" ht="28" x14ac:dyDescent="0.35">
      <c r="A131" s="8" t="s">
        <v>36</v>
      </c>
      <c r="B131" s="14"/>
      <c r="C131" s="14" t="s">
        <v>1425</v>
      </c>
      <c r="D131" s="14" t="s">
        <v>1414</v>
      </c>
      <c r="E131" s="14"/>
    </row>
    <row r="133" spans="1:5" x14ac:dyDescent="0.35">
      <c r="E133" s="47" t="s">
        <v>90</v>
      </c>
    </row>
    <row r="135" spans="1:5" x14ac:dyDescent="0.35">
      <c r="A135" s="103" t="s">
        <v>10</v>
      </c>
      <c r="B135" s="103" t="s">
        <v>11</v>
      </c>
      <c r="C135" s="103" t="s">
        <v>12</v>
      </c>
      <c r="D135" s="103" t="s">
        <v>230</v>
      </c>
      <c r="E135" s="104" t="s">
        <v>14</v>
      </c>
    </row>
    <row r="136" spans="1:5" x14ac:dyDescent="0.35">
      <c r="A136" s="26" t="s">
        <v>1429</v>
      </c>
      <c r="B136" s="26" t="s">
        <v>1426</v>
      </c>
      <c r="C136" s="26">
        <v>2</v>
      </c>
      <c r="D136" s="200">
        <v>18</v>
      </c>
      <c r="E136" s="35">
        <v>1190</v>
      </c>
    </row>
    <row r="137" spans="1:5" x14ac:dyDescent="0.35">
      <c r="A137" s="26" t="s">
        <v>1429</v>
      </c>
      <c r="B137" s="26" t="s">
        <v>1426</v>
      </c>
      <c r="C137" s="26">
        <v>4</v>
      </c>
      <c r="D137" s="27">
        <v>14</v>
      </c>
      <c r="E137" s="35">
        <v>692</v>
      </c>
    </row>
    <row r="138" spans="1:5" x14ac:dyDescent="0.35">
      <c r="A138" s="309"/>
      <c r="B138" s="309"/>
      <c r="C138" s="309"/>
      <c r="D138" s="335">
        <f>SUM(D136:D137)</f>
        <v>32</v>
      </c>
      <c r="E138" s="335">
        <f>SUM(E136:E137)</f>
        <v>1882</v>
      </c>
    </row>
    <row r="140" spans="1:5" x14ac:dyDescent="0.35">
      <c r="A140" s="7" t="s">
        <v>30</v>
      </c>
      <c r="B140" s="27" t="s">
        <v>561</v>
      </c>
      <c r="C140" s="196"/>
      <c r="D140" s="196"/>
      <c r="E140" s="196"/>
    </row>
    <row r="141" spans="1:5" x14ac:dyDescent="0.35">
      <c r="A141" s="7" t="s">
        <v>32</v>
      </c>
      <c r="B141" s="27" t="s">
        <v>33</v>
      </c>
      <c r="C141" s="196"/>
      <c r="D141" s="196"/>
      <c r="E141" s="196"/>
    </row>
    <row r="142" spans="1:5" x14ac:dyDescent="0.35">
      <c r="A142" s="9" t="s">
        <v>34</v>
      </c>
      <c r="B142" s="30" t="s">
        <v>35</v>
      </c>
      <c r="C142" s="196"/>
      <c r="D142" s="196"/>
      <c r="E142" s="196"/>
    </row>
    <row r="143" spans="1:5" ht="28" x14ac:dyDescent="0.35">
      <c r="A143" s="8" t="s">
        <v>36</v>
      </c>
      <c r="B143" s="14"/>
      <c r="C143" s="14" t="s">
        <v>1425</v>
      </c>
      <c r="D143" s="14" t="s">
        <v>1414</v>
      </c>
      <c r="E143" s="14"/>
    </row>
    <row r="145" spans="1:5" x14ac:dyDescent="0.35">
      <c r="E145" s="47" t="s">
        <v>90</v>
      </c>
    </row>
    <row r="147" spans="1:5" x14ac:dyDescent="0.35">
      <c r="A147" s="103" t="s">
        <v>10</v>
      </c>
      <c r="B147" s="103" t="s">
        <v>11</v>
      </c>
      <c r="C147" s="103" t="s">
        <v>12</v>
      </c>
      <c r="D147" s="103" t="s">
        <v>230</v>
      </c>
      <c r="E147" s="104" t="s">
        <v>14</v>
      </c>
    </row>
    <row r="148" spans="1:5" x14ac:dyDescent="0.35">
      <c r="A148" s="26" t="s">
        <v>1430</v>
      </c>
      <c r="B148" s="26" t="s">
        <v>1434</v>
      </c>
      <c r="C148" s="26">
        <v>3</v>
      </c>
      <c r="D148" s="200">
        <v>33</v>
      </c>
      <c r="E148" s="35">
        <v>1592</v>
      </c>
    </row>
    <row r="150" spans="1:5" x14ac:dyDescent="0.35">
      <c r="A150" s="7" t="s">
        <v>30</v>
      </c>
      <c r="B150" s="27" t="s">
        <v>561</v>
      </c>
      <c r="C150" s="196"/>
      <c r="D150" s="196"/>
      <c r="E150" s="196"/>
    </row>
    <row r="151" spans="1:5" x14ac:dyDescent="0.35">
      <c r="A151" s="7" t="s">
        <v>32</v>
      </c>
      <c r="B151" s="27" t="s">
        <v>33</v>
      </c>
      <c r="C151" s="196"/>
      <c r="D151" s="196"/>
      <c r="E151" s="196"/>
    </row>
    <row r="152" spans="1:5" x14ac:dyDescent="0.35">
      <c r="A152" s="9" t="s">
        <v>34</v>
      </c>
      <c r="B152" s="30" t="s">
        <v>35</v>
      </c>
      <c r="C152" s="196"/>
      <c r="D152" s="196"/>
      <c r="E152" s="196"/>
    </row>
    <row r="153" spans="1:5" ht="28" x14ac:dyDescent="0.35">
      <c r="A153" s="8" t="s">
        <v>36</v>
      </c>
      <c r="B153" s="14"/>
      <c r="C153" s="14" t="s">
        <v>1425</v>
      </c>
      <c r="D153" s="14" t="s">
        <v>1414</v>
      </c>
      <c r="E153" s="14"/>
    </row>
    <row r="155" spans="1:5" x14ac:dyDescent="0.35">
      <c r="E155" s="47" t="s">
        <v>90</v>
      </c>
    </row>
    <row r="157" spans="1:5" x14ac:dyDescent="0.35">
      <c r="A157" s="103" t="s">
        <v>10</v>
      </c>
      <c r="B157" s="103" t="s">
        <v>11</v>
      </c>
      <c r="C157" s="103" t="s">
        <v>12</v>
      </c>
      <c r="D157" s="103" t="s">
        <v>230</v>
      </c>
      <c r="E157" s="104" t="s">
        <v>14</v>
      </c>
    </row>
    <row r="158" spans="1:5" x14ac:dyDescent="0.35">
      <c r="A158" s="26" t="s">
        <v>1431</v>
      </c>
      <c r="B158" s="26" t="s">
        <v>1434</v>
      </c>
      <c r="C158" s="26" t="s">
        <v>1154</v>
      </c>
      <c r="D158" s="200">
        <v>2</v>
      </c>
      <c r="E158" s="35">
        <v>638</v>
      </c>
    </row>
    <row r="159" spans="1:5" x14ac:dyDescent="0.35">
      <c r="A159" s="26" t="s">
        <v>1431</v>
      </c>
      <c r="B159" s="26" t="s">
        <v>1434</v>
      </c>
      <c r="C159" s="26" t="s">
        <v>1424</v>
      </c>
      <c r="D159" s="27">
        <v>3</v>
      </c>
      <c r="E159" s="35">
        <v>93</v>
      </c>
    </row>
    <row r="160" spans="1:5" x14ac:dyDescent="0.35">
      <c r="A160" s="26" t="s">
        <v>1431</v>
      </c>
      <c r="B160" s="26" t="s">
        <v>1434</v>
      </c>
      <c r="C160" s="26" t="s">
        <v>1438</v>
      </c>
      <c r="D160" s="27">
        <v>2</v>
      </c>
      <c r="E160" s="35">
        <v>106</v>
      </c>
    </row>
    <row r="161" spans="1:5" x14ac:dyDescent="0.35">
      <c r="A161" s="26" t="s">
        <v>1431</v>
      </c>
      <c r="B161" s="26" t="s">
        <v>1434</v>
      </c>
      <c r="C161" s="26" t="s">
        <v>1439</v>
      </c>
      <c r="D161" s="27">
        <v>10</v>
      </c>
      <c r="E161" s="35">
        <v>508</v>
      </c>
    </row>
    <row r="162" spans="1:5" x14ac:dyDescent="0.35">
      <c r="A162" s="309"/>
      <c r="B162" s="309"/>
      <c r="C162" s="309"/>
      <c r="D162" s="335">
        <f>SUM(D158:D161)</f>
        <v>17</v>
      </c>
      <c r="E162" s="335">
        <f>SUM(E158:E161)</f>
        <v>1345</v>
      </c>
    </row>
    <row r="164" spans="1:5" x14ac:dyDescent="0.35">
      <c r="A164" s="7" t="s">
        <v>30</v>
      </c>
      <c r="B164" s="27" t="s">
        <v>561</v>
      </c>
      <c r="C164" s="196"/>
      <c r="D164" s="196"/>
      <c r="E164" s="196"/>
    </row>
    <row r="165" spans="1:5" x14ac:dyDescent="0.35">
      <c r="A165" s="7" t="s">
        <v>32</v>
      </c>
      <c r="B165" s="27" t="s">
        <v>33</v>
      </c>
      <c r="C165" s="196"/>
      <c r="D165" s="196"/>
      <c r="E165" s="196"/>
    </row>
    <row r="166" spans="1:5" x14ac:dyDescent="0.35">
      <c r="A166" s="9" t="s">
        <v>34</v>
      </c>
      <c r="B166" s="30" t="s">
        <v>35</v>
      </c>
      <c r="C166" s="196"/>
      <c r="D166" s="196"/>
      <c r="E166" s="196"/>
    </row>
    <row r="167" spans="1:5" ht="28" x14ac:dyDescent="0.35">
      <c r="A167" s="8" t="s">
        <v>36</v>
      </c>
      <c r="B167" s="14"/>
      <c r="C167" s="14" t="s">
        <v>1425</v>
      </c>
      <c r="D167" s="14" t="s">
        <v>1414</v>
      </c>
      <c r="E167" s="14"/>
    </row>
    <row r="169" spans="1:5" x14ac:dyDescent="0.35">
      <c r="E169" s="47" t="s">
        <v>90</v>
      </c>
    </row>
    <row r="171" spans="1:5" x14ac:dyDescent="0.35">
      <c r="A171" s="103" t="s">
        <v>10</v>
      </c>
      <c r="B171" s="103" t="s">
        <v>11</v>
      </c>
      <c r="C171" s="103" t="s">
        <v>12</v>
      </c>
      <c r="D171" s="103" t="s">
        <v>230</v>
      </c>
      <c r="E171" s="104" t="s">
        <v>14</v>
      </c>
    </row>
    <row r="172" spans="1:5" x14ac:dyDescent="0.35">
      <c r="A172" s="26" t="s">
        <v>1432</v>
      </c>
      <c r="B172" s="26" t="s">
        <v>1426</v>
      </c>
      <c r="C172" s="26" t="s">
        <v>1753</v>
      </c>
      <c r="D172" s="27">
        <v>16</v>
      </c>
      <c r="E172" s="35">
        <v>875</v>
      </c>
    </row>
    <row r="173" spans="1:5" x14ac:dyDescent="0.35">
      <c r="A173" s="309"/>
      <c r="B173" s="309"/>
      <c r="C173" s="309"/>
      <c r="D173" s="335">
        <f>SUM(D172:D172)</f>
        <v>16</v>
      </c>
      <c r="E173" s="335">
        <f>SUM(E172:E172)</f>
        <v>875</v>
      </c>
    </row>
    <row r="175" spans="1:5" x14ac:dyDescent="0.35">
      <c r="A175" s="7" t="s">
        <v>30</v>
      </c>
      <c r="B175" s="27" t="s">
        <v>561</v>
      </c>
      <c r="C175" s="196"/>
      <c r="D175" s="196"/>
      <c r="E175" s="196"/>
    </row>
    <row r="176" spans="1:5" x14ac:dyDescent="0.35">
      <c r="A176" s="7" t="s">
        <v>32</v>
      </c>
      <c r="B176" s="27" t="s">
        <v>33</v>
      </c>
      <c r="C176" s="196"/>
      <c r="D176" s="196"/>
      <c r="E176" s="196"/>
    </row>
    <row r="177" spans="1:5" x14ac:dyDescent="0.35">
      <c r="A177" s="9" t="s">
        <v>34</v>
      </c>
      <c r="B177" s="30" t="s">
        <v>35</v>
      </c>
      <c r="C177" s="196"/>
      <c r="D177" s="196"/>
      <c r="E177" s="196"/>
    </row>
    <row r="178" spans="1:5" ht="28" x14ac:dyDescent="0.35">
      <c r="A178" s="8" t="s">
        <v>36</v>
      </c>
      <c r="B178" s="14"/>
      <c r="C178" s="14" t="s">
        <v>1425</v>
      </c>
      <c r="D178" s="14" t="s">
        <v>1414</v>
      </c>
      <c r="E178" s="14"/>
    </row>
    <row r="180" spans="1:5" x14ac:dyDescent="0.35">
      <c r="E180" s="47" t="s">
        <v>90</v>
      </c>
    </row>
    <row r="182" spans="1:5" x14ac:dyDescent="0.35">
      <c r="A182" s="103" t="s">
        <v>10</v>
      </c>
      <c r="B182" s="103" t="s">
        <v>11</v>
      </c>
      <c r="C182" s="103" t="s">
        <v>12</v>
      </c>
      <c r="D182" s="103" t="s">
        <v>230</v>
      </c>
      <c r="E182" s="104" t="s">
        <v>14</v>
      </c>
    </row>
    <row r="183" spans="1:5" x14ac:dyDescent="0.35">
      <c r="A183" s="26" t="s">
        <v>1440</v>
      </c>
      <c r="B183" s="26" t="s">
        <v>1416</v>
      </c>
      <c r="C183" s="26" t="s">
        <v>1659</v>
      </c>
      <c r="D183" s="200">
        <v>5</v>
      </c>
      <c r="E183" s="35"/>
    </row>
    <row r="184" spans="1:5" x14ac:dyDescent="0.35">
      <c r="A184" s="26" t="s">
        <v>1440</v>
      </c>
      <c r="B184" s="26" t="s">
        <v>1416</v>
      </c>
      <c r="C184" s="26" t="s">
        <v>1932</v>
      </c>
      <c r="D184" s="200">
        <v>4</v>
      </c>
      <c r="E184" s="35"/>
    </row>
    <row r="185" spans="1:5" x14ac:dyDescent="0.35">
      <c r="D185" s="335">
        <f>SUM(D183:D184)</f>
        <v>9</v>
      </c>
      <c r="E185" s="335">
        <v>772</v>
      </c>
    </row>
    <row r="187" spans="1:5" x14ac:dyDescent="0.35">
      <c r="A187" s="8" t="s">
        <v>30</v>
      </c>
      <c r="B187" s="13" t="s">
        <v>1939</v>
      </c>
      <c r="C187" s="3"/>
      <c r="D187" s="3"/>
      <c r="E187" s="3"/>
    </row>
    <row r="188" spans="1:5" x14ac:dyDescent="0.35">
      <c r="A188" s="8" t="s">
        <v>32</v>
      </c>
      <c r="B188" s="13" t="s">
        <v>33</v>
      </c>
      <c r="C188" s="3"/>
      <c r="D188" s="3"/>
      <c r="E188" s="3"/>
    </row>
    <row r="189" spans="1:5" x14ac:dyDescent="0.35">
      <c r="A189" s="112" t="s">
        <v>34</v>
      </c>
      <c r="B189" s="113" t="s">
        <v>35</v>
      </c>
      <c r="C189" s="3"/>
      <c r="D189" s="3"/>
      <c r="E189" s="3"/>
    </row>
    <row r="190" spans="1:5" ht="42" x14ac:dyDescent="0.35">
      <c r="A190" s="8" t="s">
        <v>36</v>
      </c>
      <c r="B190" s="14" t="s">
        <v>601</v>
      </c>
      <c r="C190" s="14" t="s">
        <v>1956</v>
      </c>
      <c r="D190" s="14" t="s">
        <v>1414</v>
      </c>
      <c r="E190" s="22"/>
    </row>
    <row r="192" spans="1:5" x14ac:dyDescent="0.35">
      <c r="E192" s="47" t="s">
        <v>90</v>
      </c>
    </row>
    <row r="194" spans="1:5" x14ac:dyDescent="0.35">
      <c r="A194" s="103" t="s">
        <v>10</v>
      </c>
      <c r="B194" s="103" t="s">
        <v>11</v>
      </c>
      <c r="C194" s="103" t="s">
        <v>12</v>
      </c>
      <c r="D194" s="103" t="s">
        <v>230</v>
      </c>
      <c r="E194" s="104" t="s">
        <v>14</v>
      </c>
    </row>
    <row r="195" spans="1:5" x14ac:dyDescent="0.35">
      <c r="A195" s="26" t="s">
        <v>1440</v>
      </c>
      <c r="B195" s="26" t="s">
        <v>1416</v>
      </c>
      <c r="C195" s="26" t="s">
        <v>1987</v>
      </c>
      <c r="D195" s="200">
        <v>4</v>
      </c>
      <c r="E195" s="35">
        <v>755</v>
      </c>
    </row>
    <row r="196" spans="1:5" x14ac:dyDescent="0.35">
      <c r="D196" s="335">
        <f>D195</f>
        <v>4</v>
      </c>
      <c r="E196" s="335">
        <f>E195</f>
        <v>755</v>
      </c>
    </row>
    <row r="198" spans="1:5" x14ac:dyDescent="0.35">
      <c r="A198" s="8" t="s">
        <v>30</v>
      </c>
      <c r="B198" s="13" t="s">
        <v>1939</v>
      </c>
      <c r="C198" s="3"/>
      <c r="D198" s="3"/>
      <c r="E198" s="3"/>
    </row>
    <row r="199" spans="1:5" x14ac:dyDescent="0.35">
      <c r="A199" s="8" t="s">
        <v>32</v>
      </c>
      <c r="B199" s="13" t="s">
        <v>33</v>
      </c>
      <c r="C199" s="3"/>
      <c r="D199" s="3"/>
      <c r="E199" s="3"/>
    </row>
    <row r="200" spans="1:5" x14ac:dyDescent="0.35">
      <c r="A200" s="112" t="s">
        <v>34</v>
      </c>
      <c r="B200" s="113" t="s">
        <v>35</v>
      </c>
      <c r="C200" s="3"/>
      <c r="D200" s="3"/>
      <c r="E200" s="3"/>
    </row>
    <row r="201" spans="1:5" ht="28" x14ac:dyDescent="0.35">
      <c r="A201" s="8" t="s">
        <v>36</v>
      </c>
      <c r="B201" s="14"/>
      <c r="C201" s="14"/>
      <c r="D201" s="14" t="s">
        <v>128</v>
      </c>
      <c r="E201" s="22"/>
    </row>
    <row r="203" spans="1:5" x14ac:dyDescent="0.35">
      <c r="E203" s="47" t="s">
        <v>90</v>
      </c>
    </row>
  </sheetData>
  <hyperlinks>
    <hyperlink ref="E11" location="'Всеволожский Кудрово'!R1C1" display="Вернуться к району" xr:uid="{00000000-0004-0000-1E00-000000000000}"/>
    <hyperlink ref="E26" location="'Всеволожский Кудрово'!R1C1" display="Вернуться к району" xr:uid="{00000000-0004-0000-1E00-000001000000}"/>
    <hyperlink ref="E38" location="'Всеволожский Кудрово'!R1C1" display="Вернуться к району" xr:uid="{00000000-0004-0000-1E00-000002000000}"/>
    <hyperlink ref="E48" location="'Всеволожский Кудрово'!R1C1" display="Вернуться к району" xr:uid="{00000000-0004-0000-1E00-000003000000}"/>
    <hyperlink ref="E65" location="'Всеволожский Кудрово'!R1C1" display="Вернуться к району" xr:uid="{00000000-0004-0000-1E00-000004000000}"/>
    <hyperlink ref="E77" location="'Всеволожский Кудрово'!R1C1" display="Вернуться к району" xr:uid="{00000000-0004-0000-1E00-000005000000}"/>
    <hyperlink ref="E91" location="'Всеволожский Кудрово'!R1C1" display="Вернуться к району" xr:uid="{00000000-0004-0000-1E00-000006000000}"/>
    <hyperlink ref="E109" location="'Всеволожский Кудрово'!R1C1" display="Вернуться к району" xr:uid="{00000000-0004-0000-1E00-000007000000}"/>
    <hyperlink ref="E121" location="'Всеволожский Кудрово'!R1C1" display="Вернуться к району" xr:uid="{00000000-0004-0000-1E00-000008000000}"/>
    <hyperlink ref="E133" location="'Всеволожский Кудрово'!R1C1" display="Вернуться к району" xr:uid="{00000000-0004-0000-1E00-000009000000}"/>
    <hyperlink ref="E145" location="'Всеволожский Кудрово'!R1C1" display="Вернуться к району" xr:uid="{00000000-0004-0000-1E00-00000A000000}"/>
    <hyperlink ref="E155" location="'Всеволожский Кудрово'!R1C1" display="Вернуться к району" xr:uid="{00000000-0004-0000-1E00-00000B000000}"/>
    <hyperlink ref="E169" location="'Всеволожский Кудрово'!R1C1" display="Вернуться к району" xr:uid="{00000000-0004-0000-1E00-00000C000000}"/>
    <hyperlink ref="E180" location="'Всеволожский Кудрово'!R1C1" display="Вернуться к району" xr:uid="{00000000-0004-0000-1E00-00000D000000}"/>
    <hyperlink ref="E192" location="'Всеволожский Кудрово'!R1C1" display="Вернуться к району" xr:uid="{00000000-0004-0000-1E00-00000E000000}"/>
    <hyperlink ref="E203" location="'Всеволожский Кудрово'!R1C1" display="Вернуться к району" xr:uid="{00000000-0004-0000-1E00-00000F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37"/>
  <sheetViews>
    <sheetView workbookViewId="0">
      <selection activeCell="E137" sqref="E137"/>
    </sheetView>
  </sheetViews>
  <sheetFormatPr defaultColWidth="9.1796875" defaultRowHeight="14" x14ac:dyDescent="0.3"/>
  <cols>
    <col min="1" max="1" width="26.453125" style="2" customWidth="1"/>
    <col min="2" max="2" width="24.7265625" style="2" customWidth="1"/>
    <col min="3" max="3" width="16.1796875" style="2" customWidth="1"/>
    <col min="4" max="4" width="17.26953125" style="2" customWidth="1"/>
    <col min="5" max="5" width="22" style="2" customWidth="1"/>
    <col min="6" max="16384" width="9.1796875" style="2"/>
  </cols>
  <sheetData>
    <row r="1" spans="1:5" x14ac:dyDescent="0.3">
      <c r="A1" s="103" t="s">
        <v>10</v>
      </c>
      <c r="B1" s="103" t="s">
        <v>11</v>
      </c>
      <c r="C1" s="103" t="s">
        <v>12</v>
      </c>
      <c r="D1" s="103" t="s">
        <v>230</v>
      </c>
      <c r="E1" s="104" t="s">
        <v>14</v>
      </c>
    </row>
    <row r="2" spans="1:5" x14ac:dyDescent="0.3">
      <c r="A2" s="26" t="s">
        <v>1377</v>
      </c>
      <c r="B2" s="26" t="s">
        <v>1379</v>
      </c>
      <c r="C2" s="26" t="s">
        <v>1380</v>
      </c>
      <c r="D2" s="200">
        <v>46</v>
      </c>
      <c r="E2" s="35">
        <v>2217</v>
      </c>
    </row>
    <row r="3" spans="1:5" x14ac:dyDescent="0.3">
      <c r="A3" s="26" t="s">
        <v>1377</v>
      </c>
      <c r="B3" s="26" t="s">
        <v>1379</v>
      </c>
      <c r="C3" s="26" t="s">
        <v>1381</v>
      </c>
      <c r="D3" s="27">
        <v>10</v>
      </c>
      <c r="E3" s="35">
        <v>1055</v>
      </c>
    </row>
    <row r="4" spans="1:5" x14ac:dyDescent="0.3">
      <c r="A4" s="309"/>
      <c r="B4" s="309"/>
      <c r="C4" s="309"/>
      <c r="D4" s="335">
        <f>SUM(D2:D3)</f>
        <v>56</v>
      </c>
      <c r="E4" s="335">
        <f>SUM(E2:E3)</f>
        <v>3272</v>
      </c>
    </row>
    <row r="6" spans="1:5" x14ac:dyDescent="0.3">
      <c r="A6" s="7" t="s">
        <v>30</v>
      </c>
      <c r="B6" s="27" t="s">
        <v>31</v>
      </c>
    </row>
    <row r="7" spans="1:5" x14ac:dyDescent="0.3">
      <c r="A7" s="7" t="s">
        <v>32</v>
      </c>
      <c r="B7" s="27" t="s">
        <v>33</v>
      </c>
    </row>
    <row r="8" spans="1:5" x14ac:dyDescent="0.3">
      <c r="A8" s="9" t="s">
        <v>34</v>
      </c>
      <c r="B8" s="30" t="s">
        <v>1911</v>
      </c>
    </row>
    <row r="9" spans="1:5" ht="28" x14ac:dyDescent="0.3">
      <c r="A9" s="8" t="s">
        <v>36</v>
      </c>
      <c r="B9" s="14" t="s">
        <v>95</v>
      </c>
      <c r="C9" s="14" t="s">
        <v>96</v>
      </c>
      <c r="D9" s="14" t="s">
        <v>97</v>
      </c>
      <c r="E9" s="14" t="s">
        <v>341</v>
      </c>
    </row>
    <row r="11" spans="1:5" x14ac:dyDescent="0.3">
      <c r="E11" s="526" t="s">
        <v>90</v>
      </c>
    </row>
    <row r="13" spans="1:5" x14ac:dyDescent="0.3">
      <c r="A13" s="28" t="s">
        <v>10</v>
      </c>
      <c r="B13" s="28" t="s">
        <v>11</v>
      </c>
      <c r="C13" s="28" t="s">
        <v>12</v>
      </c>
      <c r="D13" s="28" t="s">
        <v>1070</v>
      </c>
      <c r="E13" s="28" t="s">
        <v>14</v>
      </c>
    </row>
    <row r="14" spans="1:5" x14ac:dyDescent="0.3">
      <c r="A14" s="26" t="s">
        <v>1382</v>
      </c>
      <c r="B14" s="26" t="s">
        <v>1383</v>
      </c>
      <c r="C14" s="26">
        <v>4</v>
      </c>
      <c r="D14" s="200">
        <v>3</v>
      </c>
      <c r="E14" s="35">
        <v>254</v>
      </c>
    </row>
    <row r="15" spans="1:5" x14ac:dyDescent="0.3">
      <c r="A15" s="26" t="s">
        <v>1382</v>
      </c>
      <c r="B15" s="26" t="s">
        <v>1384</v>
      </c>
      <c r="C15" s="26">
        <v>21</v>
      </c>
      <c r="D15" s="27">
        <v>3</v>
      </c>
      <c r="E15" s="35">
        <v>254</v>
      </c>
    </row>
    <row r="16" spans="1:5" x14ac:dyDescent="0.3">
      <c r="A16" s="309"/>
      <c r="B16" s="309"/>
      <c r="C16" s="309"/>
      <c r="D16" s="335">
        <f>SUM(D14:D15)</f>
        <v>6</v>
      </c>
      <c r="E16" s="335">
        <f>SUM(E14:E15)</f>
        <v>508</v>
      </c>
    </row>
    <row r="18" spans="1:5" x14ac:dyDescent="0.3">
      <c r="A18" s="7" t="s">
        <v>30</v>
      </c>
      <c r="B18" s="27" t="s">
        <v>31</v>
      </c>
    </row>
    <row r="19" spans="1:5" x14ac:dyDescent="0.3">
      <c r="A19" s="7" t="s">
        <v>32</v>
      </c>
      <c r="B19" s="27" t="s">
        <v>33</v>
      </c>
    </row>
    <row r="20" spans="1:5" x14ac:dyDescent="0.3">
      <c r="A20" s="9" t="s">
        <v>34</v>
      </c>
      <c r="B20" s="30" t="s">
        <v>35</v>
      </c>
    </row>
    <row r="21" spans="1:5" ht="28" x14ac:dyDescent="0.3">
      <c r="A21" s="8" t="s">
        <v>36</v>
      </c>
      <c r="B21" s="14" t="s">
        <v>95</v>
      </c>
      <c r="C21" s="14" t="s">
        <v>96</v>
      </c>
      <c r="D21" s="14" t="s">
        <v>97</v>
      </c>
      <c r="E21" s="14" t="s">
        <v>341</v>
      </c>
    </row>
    <row r="23" spans="1:5" x14ac:dyDescent="0.3">
      <c r="E23" s="526" t="s">
        <v>90</v>
      </c>
    </row>
    <row r="25" spans="1:5" x14ac:dyDescent="0.3">
      <c r="A25" s="103" t="s">
        <v>10</v>
      </c>
      <c r="B25" s="103" t="s">
        <v>11</v>
      </c>
      <c r="C25" s="103" t="s">
        <v>12</v>
      </c>
      <c r="D25" s="103" t="s">
        <v>230</v>
      </c>
      <c r="E25" s="104" t="s">
        <v>14</v>
      </c>
    </row>
    <row r="26" spans="1:5" x14ac:dyDescent="0.3">
      <c r="A26" s="26" t="s">
        <v>1385</v>
      </c>
      <c r="B26" s="26" t="s">
        <v>1938</v>
      </c>
      <c r="C26" s="26">
        <v>63</v>
      </c>
      <c r="D26" s="200">
        <v>8</v>
      </c>
      <c r="E26" s="35">
        <v>718</v>
      </c>
    </row>
    <row r="27" spans="1:5" x14ac:dyDescent="0.3">
      <c r="A27" s="26" t="s">
        <v>1385</v>
      </c>
      <c r="B27" s="26" t="s">
        <v>1379</v>
      </c>
      <c r="C27" s="26">
        <v>67</v>
      </c>
      <c r="D27" s="27">
        <v>10</v>
      </c>
      <c r="E27" s="35">
        <v>1188</v>
      </c>
    </row>
    <row r="28" spans="1:5" x14ac:dyDescent="0.3">
      <c r="A28" s="26" t="s">
        <v>1385</v>
      </c>
      <c r="B28" s="26" t="s">
        <v>1379</v>
      </c>
      <c r="C28" s="26">
        <v>95</v>
      </c>
      <c r="D28" s="27">
        <v>8</v>
      </c>
      <c r="E28" s="35">
        <v>1098</v>
      </c>
    </row>
    <row r="29" spans="1:5" x14ac:dyDescent="0.3">
      <c r="A29" s="309"/>
      <c r="B29" s="309"/>
      <c r="C29" s="309"/>
      <c r="D29" s="335">
        <f>SUM(D26:D28)</f>
        <v>26</v>
      </c>
      <c r="E29" s="335">
        <f>SUM(E26:E28)</f>
        <v>3004</v>
      </c>
    </row>
    <row r="31" spans="1:5" x14ac:dyDescent="0.3">
      <c r="A31" s="7" t="s">
        <v>30</v>
      </c>
      <c r="B31" s="27" t="s">
        <v>31</v>
      </c>
    </row>
    <row r="32" spans="1:5" x14ac:dyDescent="0.3">
      <c r="A32" s="7" t="s">
        <v>32</v>
      </c>
      <c r="B32" s="27" t="s">
        <v>33</v>
      </c>
    </row>
    <row r="33" spans="1:5" x14ac:dyDescent="0.3">
      <c r="A33" s="9" t="s">
        <v>34</v>
      </c>
      <c r="B33" s="30" t="s">
        <v>35</v>
      </c>
    </row>
    <row r="34" spans="1:5" ht="28" x14ac:dyDescent="0.3">
      <c r="A34" s="8" t="s">
        <v>36</v>
      </c>
      <c r="B34" s="14" t="s">
        <v>105</v>
      </c>
      <c r="C34" s="14" t="s">
        <v>106</v>
      </c>
      <c r="D34" s="14" t="s">
        <v>1414</v>
      </c>
      <c r="E34" s="14" t="s">
        <v>1389</v>
      </c>
    </row>
    <row r="36" spans="1:5" x14ac:dyDescent="0.3">
      <c r="E36" s="526" t="s">
        <v>90</v>
      </c>
    </row>
    <row r="38" spans="1:5" x14ac:dyDescent="0.3">
      <c r="A38" s="103" t="s">
        <v>10</v>
      </c>
      <c r="B38" s="103" t="s">
        <v>11</v>
      </c>
      <c r="C38" s="103" t="s">
        <v>12</v>
      </c>
      <c r="D38" s="103" t="s">
        <v>230</v>
      </c>
      <c r="E38" s="104" t="s">
        <v>14</v>
      </c>
    </row>
    <row r="39" spans="1:5" x14ac:dyDescent="0.3">
      <c r="A39" s="26" t="s">
        <v>1386</v>
      </c>
      <c r="B39" s="26" t="s">
        <v>1387</v>
      </c>
      <c r="C39" s="26" t="s">
        <v>131</v>
      </c>
      <c r="D39" s="200">
        <v>6</v>
      </c>
      <c r="E39" s="35"/>
    </row>
    <row r="40" spans="1:5" x14ac:dyDescent="0.3">
      <c r="A40" s="26" t="s">
        <v>1386</v>
      </c>
      <c r="B40" s="26" t="s">
        <v>1387</v>
      </c>
      <c r="C40" s="26" t="s">
        <v>1388</v>
      </c>
      <c r="D40" s="27">
        <v>5</v>
      </c>
      <c r="E40" s="35"/>
    </row>
    <row r="41" spans="1:5" x14ac:dyDescent="0.3">
      <c r="A41" s="309"/>
      <c r="B41" s="309"/>
      <c r="C41" s="309"/>
      <c r="D41" s="335">
        <f>SUM(D39:D40)</f>
        <v>11</v>
      </c>
      <c r="E41" s="335">
        <v>977</v>
      </c>
    </row>
    <row r="43" spans="1:5" x14ac:dyDescent="0.3">
      <c r="A43" s="7" t="s">
        <v>30</v>
      </c>
      <c r="B43" s="27" t="s">
        <v>31</v>
      </c>
    </row>
    <row r="44" spans="1:5" x14ac:dyDescent="0.3">
      <c r="A44" s="7" t="s">
        <v>32</v>
      </c>
      <c r="B44" s="27" t="s">
        <v>33</v>
      </c>
    </row>
    <row r="45" spans="1:5" x14ac:dyDescent="0.3">
      <c r="A45" s="9" t="s">
        <v>34</v>
      </c>
      <c r="B45" s="30" t="s">
        <v>35</v>
      </c>
    </row>
    <row r="46" spans="1:5" ht="28" x14ac:dyDescent="0.3">
      <c r="A46" s="8" t="s">
        <v>36</v>
      </c>
      <c r="B46" s="14" t="s">
        <v>105</v>
      </c>
      <c r="C46" s="14" t="s">
        <v>106</v>
      </c>
      <c r="D46" s="14" t="s">
        <v>1414</v>
      </c>
      <c r="E46" s="14"/>
    </row>
    <row r="48" spans="1:5" x14ac:dyDescent="0.3">
      <c r="E48" s="526" t="s">
        <v>90</v>
      </c>
    </row>
    <row r="50" spans="1:5" ht="15" x14ac:dyDescent="0.3">
      <c r="A50" s="74" t="s">
        <v>164</v>
      </c>
      <c r="B50" s="74" t="s">
        <v>11</v>
      </c>
      <c r="C50" s="74" t="s">
        <v>12</v>
      </c>
      <c r="D50" s="36" t="s">
        <v>230</v>
      </c>
      <c r="E50" s="28" t="s">
        <v>14</v>
      </c>
    </row>
    <row r="51" spans="1:5" x14ac:dyDescent="0.3">
      <c r="A51" s="31" t="s">
        <v>1390</v>
      </c>
      <c r="B51" s="31" t="s">
        <v>1391</v>
      </c>
      <c r="C51" s="31">
        <v>5</v>
      </c>
      <c r="D51" s="31">
        <v>7</v>
      </c>
      <c r="E51" s="122"/>
    </row>
    <row r="52" spans="1:5" x14ac:dyDescent="0.3">
      <c r="A52" s="31" t="s">
        <v>1390</v>
      </c>
      <c r="B52" s="31" t="s">
        <v>1391</v>
      </c>
      <c r="C52" s="31">
        <v>7</v>
      </c>
      <c r="D52" s="31">
        <v>8</v>
      </c>
      <c r="E52" s="122"/>
    </row>
    <row r="53" spans="1:5" x14ac:dyDescent="0.3">
      <c r="A53" s="31" t="s">
        <v>1390</v>
      </c>
      <c r="B53" s="31" t="s">
        <v>1391</v>
      </c>
      <c r="C53" s="31" t="s">
        <v>460</v>
      </c>
      <c r="D53" s="31">
        <v>3</v>
      </c>
      <c r="E53" s="31"/>
    </row>
    <row r="54" spans="1:5" x14ac:dyDescent="0.3">
      <c r="A54" s="31" t="s">
        <v>1390</v>
      </c>
      <c r="B54" s="31" t="s">
        <v>1391</v>
      </c>
      <c r="C54" s="31" t="s">
        <v>1353</v>
      </c>
      <c r="D54" s="31">
        <v>2</v>
      </c>
      <c r="E54" s="31"/>
    </row>
    <row r="55" spans="1:5" x14ac:dyDescent="0.3">
      <c r="A55" s="525"/>
      <c r="B55" s="525"/>
      <c r="C55" s="525"/>
      <c r="D55" s="233">
        <f>SUM(D51:D54)</f>
        <v>20</v>
      </c>
      <c r="E55" s="233">
        <v>1975</v>
      </c>
    </row>
    <row r="57" spans="1:5" x14ac:dyDescent="0.3">
      <c r="A57" s="8" t="s">
        <v>30</v>
      </c>
      <c r="B57" s="13" t="s">
        <v>1939</v>
      </c>
      <c r="C57" s="3"/>
      <c r="D57" s="3"/>
      <c r="E57" s="3"/>
    </row>
    <row r="58" spans="1:5" x14ac:dyDescent="0.3">
      <c r="A58" s="8" t="s">
        <v>32</v>
      </c>
      <c r="B58" s="13" t="s">
        <v>33</v>
      </c>
      <c r="C58" s="3"/>
      <c r="D58" s="3"/>
      <c r="E58" s="3"/>
    </row>
    <row r="59" spans="1:5" x14ac:dyDescent="0.3">
      <c r="A59" s="112" t="s">
        <v>34</v>
      </c>
      <c r="B59" s="113" t="s">
        <v>35</v>
      </c>
      <c r="C59" s="3"/>
      <c r="D59" s="3"/>
      <c r="E59" s="3"/>
    </row>
    <row r="60" spans="1:5" ht="42" x14ac:dyDescent="0.3">
      <c r="A60" s="8" t="s">
        <v>36</v>
      </c>
      <c r="B60" s="14" t="s">
        <v>601</v>
      </c>
      <c r="C60" s="14" t="s">
        <v>106</v>
      </c>
      <c r="D60" s="14" t="s">
        <v>1414</v>
      </c>
      <c r="E60" s="22"/>
    </row>
    <row r="62" spans="1:5" x14ac:dyDescent="0.3">
      <c r="E62" s="526" t="s">
        <v>90</v>
      </c>
    </row>
    <row r="65" spans="1:5" ht="15" x14ac:dyDescent="0.3">
      <c r="A65" s="74" t="s">
        <v>164</v>
      </c>
      <c r="B65" s="74" t="s">
        <v>11</v>
      </c>
      <c r="C65" s="74" t="s">
        <v>12</v>
      </c>
      <c r="D65" s="36" t="s">
        <v>230</v>
      </c>
      <c r="E65" s="28" t="s">
        <v>14</v>
      </c>
    </row>
    <row r="66" spans="1:5" x14ac:dyDescent="0.3">
      <c r="A66" s="31" t="s">
        <v>1390</v>
      </c>
      <c r="B66" s="31" t="s">
        <v>1393</v>
      </c>
      <c r="C66" s="31">
        <v>2</v>
      </c>
      <c r="D66" s="31">
        <v>2</v>
      </c>
      <c r="E66" s="122"/>
    </row>
    <row r="67" spans="1:5" x14ac:dyDescent="0.3">
      <c r="A67" s="31" t="s">
        <v>1390</v>
      </c>
      <c r="B67" s="31" t="s">
        <v>1393</v>
      </c>
      <c r="C67" s="31" t="s">
        <v>1394</v>
      </c>
      <c r="D67" s="31">
        <v>1</v>
      </c>
      <c r="E67" s="122"/>
    </row>
    <row r="68" spans="1:5" x14ac:dyDescent="0.3">
      <c r="A68" s="31" t="s">
        <v>1390</v>
      </c>
      <c r="B68" s="31" t="s">
        <v>1395</v>
      </c>
      <c r="C68" s="31">
        <v>1</v>
      </c>
      <c r="D68" s="31">
        <v>2</v>
      </c>
      <c r="E68" s="31"/>
    </row>
    <row r="69" spans="1:5" x14ac:dyDescent="0.3">
      <c r="A69" s="31" t="s">
        <v>1390</v>
      </c>
      <c r="B69" s="31" t="s">
        <v>1395</v>
      </c>
      <c r="C69" s="31" t="s">
        <v>1396</v>
      </c>
      <c r="D69" s="31">
        <v>1</v>
      </c>
      <c r="E69" s="31"/>
    </row>
    <row r="70" spans="1:5" x14ac:dyDescent="0.3">
      <c r="A70" s="525"/>
      <c r="B70" s="525"/>
      <c r="C70" s="525"/>
      <c r="D70" s="233">
        <f>SUM(D66:D69)</f>
        <v>6</v>
      </c>
      <c r="E70" s="233">
        <v>1016</v>
      </c>
    </row>
    <row r="72" spans="1:5" x14ac:dyDescent="0.3">
      <c r="A72" s="8" t="s">
        <v>30</v>
      </c>
      <c r="B72" s="13" t="s">
        <v>1939</v>
      </c>
      <c r="C72" s="3"/>
      <c r="D72" s="3"/>
      <c r="E72" s="3"/>
    </row>
    <row r="73" spans="1:5" x14ac:dyDescent="0.3">
      <c r="A73" s="8" t="s">
        <v>32</v>
      </c>
      <c r="B73" s="13" t="s">
        <v>33</v>
      </c>
      <c r="C73" s="3"/>
      <c r="D73" s="3"/>
      <c r="E73" s="3"/>
    </row>
    <row r="74" spans="1:5" x14ac:dyDescent="0.3">
      <c r="A74" s="112" t="s">
        <v>34</v>
      </c>
      <c r="B74" s="113" t="s">
        <v>35</v>
      </c>
      <c r="C74" s="3"/>
      <c r="D74" s="3"/>
      <c r="E74" s="3"/>
    </row>
    <row r="75" spans="1:5" ht="42" x14ac:dyDescent="0.3">
      <c r="A75" s="8" t="s">
        <v>36</v>
      </c>
      <c r="B75" s="14" t="s">
        <v>601</v>
      </c>
      <c r="C75" s="14" t="s">
        <v>127</v>
      </c>
      <c r="D75" s="14" t="s">
        <v>128</v>
      </c>
      <c r="E75" s="22"/>
    </row>
    <row r="77" spans="1:5" x14ac:dyDescent="0.3">
      <c r="E77" s="526" t="s">
        <v>90</v>
      </c>
    </row>
    <row r="79" spans="1:5" ht="15" x14ac:dyDescent="0.3">
      <c r="A79" s="74" t="s">
        <v>164</v>
      </c>
      <c r="B79" s="74" t="s">
        <v>11</v>
      </c>
      <c r="C79" s="74" t="s">
        <v>12</v>
      </c>
      <c r="D79" s="36" t="s">
        <v>230</v>
      </c>
      <c r="E79" s="28" t="s">
        <v>14</v>
      </c>
    </row>
    <row r="80" spans="1:5" x14ac:dyDescent="0.3">
      <c r="A80" s="31" t="s">
        <v>1910</v>
      </c>
      <c r="B80" s="31" t="s">
        <v>1397</v>
      </c>
      <c r="C80" s="31">
        <v>44</v>
      </c>
      <c r="D80" s="31">
        <v>3</v>
      </c>
      <c r="E80" s="122"/>
    </row>
    <row r="81" spans="1:5" x14ac:dyDescent="0.3">
      <c r="A81" s="31" t="s">
        <v>1910</v>
      </c>
      <c r="B81" s="31" t="s">
        <v>1397</v>
      </c>
      <c r="C81" s="31">
        <v>46</v>
      </c>
      <c r="D81" s="31">
        <v>1</v>
      </c>
      <c r="E81" s="122"/>
    </row>
    <row r="82" spans="1:5" x14ac:dyDescent="0.3">
      <c r="A82" s="31" t="s">
        <v>1910</v>
      </c>
      <c r="B82" s="31" t="s">
        <v>1397</v>
      </c>
      <c r="C82" s="31">
        <v>48</v>
      </c>
      <c r="D82" s="31">
        <v>3</v>
      </c>
      <c r="E82" s="31"/>
    </row>
    <row r="83" spans="1:5" x14ac:dyDescent="0.3">
      <c r="A83" s="31" t="s">
        <v>1910</v>
      </c>
      <c r="B83" s="31" t="s">
        <v>1397</v>
      </c>
      <c r="C83" s="31">
        <v>50</v>
      </c>
      <c r="D83" s="31">
        <v>1</v>
      </c>
      <c r="E83" s="31"/>
    </row>
    <row r="84" spans="1:5" x14ac:dyDescent="0.3">
      <c r="A84" s="31" t="s">
        <v>1910</v>
      </c>
      <c r="B84" s="31" t="s">
        <v>1391</v>
      </c>
      <c r="C84" s="31">
        <v>31</v>
      </c>
      <c r="D84" s="31">
        <v>2</v>
      </c>
      <c r="E84" s="31"/>
    </row>
    <row r="85" spans="1:5" x14ac:dyDescent="0.3">
      <c r="A85" s="525"/>
      <c r="B85" s="525"/>
      <c r="C85" s="525"/>
      <c r="D85" s="233">
        <f>SUM(D80:D84)</f>
        <v>10</v>
      </c>
      <c r="E85" s="233">
        <v>2201</v>
      </c>
    </row>
    <row r="87" spans="1:5" x14ac:dyDescent="0.3">
      <c r="A87" s="8" t="s">
        <v>30</v>
      </c>
      <c r="B87" s="13" t="s">
        <v>1939</v>
      </c>
      <c r="C87" s="3"/>
      <c r="D87" s="3"/>
      <c r="E87" s="3"/>
    </row>
    <row r="88" spans="1:5" x14ac:dyDescent="0.3">
      <c r="A88" s="8" t="s">
        <v>32</v>
      </c>
      <c r="B88" s="13" t="s">
        <v>33</v>
      </c>
      <c r="C88" s="3"/>
      <c r="D88" s="3"/>
      <c r="E88" s="3"/>
    </row>
    <row r="89" spans="1:5" x14ac:dyDescent="0.3">
      <c r="A89" s="112" t="s">
        <v>34</v>
      </c>
      <c r="B89" s="113" t="s">
        <v>35</v>
      </c>
      <c r="C89" s="3"/>
      <c r="D89" s="3"/>
      <c r="E89" s="3"/>
    </row>
    <row r="90" spans="1:5" ht="42" x14ac:dyDescent="0.3">
      <c r="A90" s="8" t="s">
        <v>36</v>
      </c>
      <c r="B90" s="14" t="s">
        <v>601</v>
      </c>
      <c r="C90" s="14" t="s">
        <v>127</v>
      </c>
      <c r="D90" s="14" t="s">
        <v>128</v>
      </c>
      <c r="E90" s="22"/>
    </row>
    <row r="92" spans="1:5" x14ac:dyDescent="0.3">
      <c r="E92" s="526" t="s">
        <v>90</v>
      </c>
    </row>
    <row r="94" spans="1:5" ht="15" x14ac:dyDescent="0.3">
      <c r="A94" s="74" t="s">
        <v>164</v>
      </c>
      <c r="B94" s="74" t="s">
        <v>11</v>
      </c>
      <c r="C94" s="74" t="s">
        <v>12</v>
      </c>
      <c r="D94" s="36" t="s">
        <v>230</v>
      </c>
      <c r="E94" s="28" t="s">
        <v>14</v>
      </c>
    </row>
    <row r="95" spans="1:5" x14ac:dyDescent="0.3">
      <c r="A95" s="31" t="s">
        <v>1392</v>
      </c>
      <c r="B95" s="31" t="s">
        <v>1399</v>
      </c>
      <c r="C95" s="31" t="s">
        <v>1398</v>
      </c>
      <c r="D95" s="31">
        <v>2</v>
      </c>
      <c r="E95" s="122">
        <v>544</v>
      </c>
    </row>
    <row r="97" spans="1:5" x14ac:dyDescent="0.3">
      <c r="A97" s="8" t="s">
        <v>30</v>
      </c>
      <c r="B97" s="13" t="s">
        <v>1939</v>
      </c>
      <c r="C97" s="3"/>
      <c r="D97" s="3"/>
      <c r="E97" s="3"/>
    </row>
    <row r="98" spans="1:5" x14ac:dyDescent="0.3">
      <c r="A98" s="8" t="s">
        <v>32</v>
      </c>
      <c r="B98" s="13" t="s">
        <v>33</v>
      </c>
      <c r="C98" s="3"/>
      <c r="D98" s="3"/>
      <c r="E98" s="3"/>
    </row>
    <row r="99" spans="1:5" x14ac:dyDescent="0.3">
      <c r="A99" s="112" t="s">
        <v>34</v>
      </c>
      <c r="B99" s="113" t="s">
        <v>35</v>
      </c>
      <c r="C99" s="3"/>
      <c r="D99" s="3"/>
      <c r="E99" s="3"/>
    </row>
    <row r="100" spans="1:5" ht="42" x14ac:dyDescent="0.3">
      <c r="A100" s="8" t="s">
        <v>36</v>
      </c>
      <c r="B100" s="14" t="s">
        <v>601</v>
      </c>
      <c r="C100" s="14" t="s">
        <v>127</v>
      </c>
      <c r="D100" s="14" t="s">
        <v>128</v>
      </c>
      <c r="E100" s="22"/>
    </row>
    <row r="102" spans="1:5" x14ac:dyDescent="0.3">
      <c r="E102" s="526" t="s">
        <v>90</v>
      </c>
    </row>
    <row r="104" spans="1:5" x14ac:dyDescent="0.3">
      <c r="A104" s="103" t="s">
        <v>10</v>
      </c>
      <c r="B104" s="103" t="s">
        <v>11</v>
      </c>
      <c r="C104" s="103" t="s">
        <v>12</v>
      </c>
      <c r="D104" s="103" t="s">
        <v>230</v>
      </c>
      <c r="E104" s="104" t="s">
        <v>14</v>
      </c>
    </row>
    <row r="105" spans="1:5" x14ac:dyDescent="0.3">
      <c r="A105" s="26" t="s">
        <v>1925</v>
      </c>
      <c r="B105" s="26" t="s">
        <v>1926</v>
      </c>
      <c r="C105" s="26">
        <v>2</v>
      </c>
      <c r="D105" s="200">
        <v>6</v>
      </c>
      <c r="E105" s="35">
        <v>315</v>
      </c>
    </row>
    <row r="106" spans="1:5" x14ac:dyDescent="0.3">
      <c r="A106" s="26" t="s">
        <v>1925</v>
      </c>
      <c r="B106" s="26" t="s">
        <v>1927</v>
      </c>
      <c r="C106" s="26">
        <v>15</v>
      </c>
      <c r="D106" s="27">
        <v>5</v>
      </c>
      <c r="E106" s="35">
        <v>630</v>
      </c>
    </row>
    <row r="107" spans="1:5" x14ac:dyDescent="0.3">
      <c r="A107" s="26" t="s">
        <v>1925</v>
      </c>
      <c r="B107" s="26" t="s">
        <v>1928</v>
      </c>
      <c r="C107" s="26">
        <v>33</v>
      </c>
      <c r="D107" s="27">
        <v>6</v>
      </c>
      <c r="E107" s="35">
        <v>578</v>
      </c>
    </row>
    <row r="108" spans="1:5" x14ac:dyDescent="0.3">
      <c r="A108" s="26" t="s">
        <v>1925</v>
      </c>
      <c r="B108" s="26" t="s">
        <v>1928</v>
      </c>
      <c r="C108" s="26">
        <v>35</v>
      </c>
      <c r="D108" s="27">
        <v>6</v>
      </c>
      <c r="E108" s="35">
        <v>440</v>
      </c>
    </row>
    <row r="109" spans="1:5" x14ac:dyDescent="0.3">
      <c r="A109" s="26" t="s">
        <v>1925</v>
      </c>
      <c r="B109" s="26" t="s">
        <v>1928</v>
      </c>
      <c r="C109" s="26">
        <v>37</v>
      </c>
      <c r="D109" s="27">
        <v>6</v>
      </c>
      <c r="E109" s="35">
        <v>382</v>
      </c>
    </row>
    <row r="110" spans="1:5" x14ac:dyDescent="0.3">
      <c r="A110" s="26" t="s">
        <v>1925</v>
      </c>
      <c r="B110" s="26" t="s">
        <v>1928</v>
      </c>
      <c r="C110" s="26">
        <v>39</v>
      </c>
      <c r="D110" s="27">
        <v>8</v>
      </c>
      <c r="E110" s="35"/>
    </row>
    <row r="111" spans="1:5" x14ac:dyDescent="0.3">
      <c r="A111" s="309"/>
      <c r="B111" s="309"/>
      <c r="C111" s="309"/>
      <c r="D111" s="335">
        <f>SUM(D105:D110)</f>
        <v>37</v>
      </c>
      <c r="E111" s="335">
        <f>SUM(E105:E110)</f>
        <v>2345</v>
      </c>
    </row>
    <row r="113" spans="1:5" x14ac:dyDescent="0.3">
      <c r="A113" s="7" t="s">
        <v>30</v>
      </c>
      <c r="B113" s="27" t="s">
        <v>1929</v>
      </c>
    </row>
    <row r="114" spans="1:5" x14ac:dyDescent="0.3">
      <c r="A114" s="7" t="s">
        <v>32</v>
      </c>
      <c r="B114" s="27" t="s">
        <v>33</v>
      </c>
    </row>
    <row r="115" spans="1:5" x14ac:dyDescent="0.3">
      <c r="A115" s="9" t="s">
        <v>34</v>
      </c>
      <c r="B115" s="30" t="s">
        <v>35</v>
      </c>
    </row>
    <row r="116" spans="1:5" ht="28" x14ac:dyDescent="0.3">
      <c r="A116" s="8" t="s">
        <v>36</v>
      </c>
      <c r="B116" s="14"/>
      <c r="C116" s="14" t="s">
        <v>1425</v>
      </c>
      <c r="D116" s="14" t="s">
        <v>1414</v>
      </c>
      <c r="E116" s="14"/>
    </row>
    <row r="118" spans="1:5" x14ac:dyDescent="0.3">
      <c r="E118" s="526" t="s">
        <v>90</v>
      </c>
    </row>
    <row r="120" spans="1:5" x14ac:dyDescent="0.3">
      <c r="A120" s="146" t="s">
        <v>1953</v>
      </c>
      <c r="B120" s="147" t="s">
        <v>11</v>
      </c>
      <c r="C120" s="147" t="s">
        <v>12</v>
      </c>
      <c r="D120" s="147" t="s">
        <v>165</v>
      </c>
      <c r="E120" s="148" t="s">
        <v>1947</v>
      </c>
    </row>
    <row r="121" spans="1:5" x14ac:dyDescent="0.3">
      <c r="A121" s="58" t="s">
        <v>1952</v>
      </c>
      <c r="B121" s="124" t="s">
        <v>1955</v>
      </c>
      <c r="C121" s="58" t="s">
        <v>1954</v>
      </c>
      <c r="D121" s="58">
        <v>1</v>
      </c>
      <c r="E121" s="149"/>
    </row>
    <row r="122" spans="1:5" ht="14.5" x14ac:dyDescent="0.3">
      <c r="A122" s="1"/>
      <c r="B122" s="1"/>
      <c r="C122" s="1"/>
      <c r="D122" s="1"/>
      <c r="E122" s="1"/>
    </row>
    <row r="123" spans="1:5" ht="14.5" x14ac:dyDescent="0.3">
      <c r="A123" s="8" t="s">
        <v>30</v>
      </c>
      <c r="B123" s="13" t="s">
        <v>31</v>
      </c>
      <c r="C123" s="118"/>
      <c r="D123" s="118"/>
      <c r="E123" s="118"/>
    </row>
    <row r="124" spans="1:5" ht="14.5" x14ac:dyDescent="0.3">
      <c r="A124" s="112" t="s">
        <v>167</v>
      </c>
      <c r="B124" s="113" t="s">
        <v>35</v>
      </c>
      <c r="C124" s="118"/>
      <c r="D124" s="118"/>
      <c r="E124" s="118"/>
    </row>
    <row r="125" spans="1:5" ht="28" x14ac:dyDescent="0.3">
      <c r="A125" s="8" t="s">
        <v>168</v>
      </c>
      <c r="B125" s="22"/>
      <c r="C125" s="22"/>
      <c r="D125" s="14" t="s">
        <v>197</v>
      </c>
      <c r="E125" s="14" t="s">
        <v>198</v>
      </c>
    </row>
    <row r="127" spans="1:5" x14ac:dyDescent="0.3">
      <c r="E127" s="526" t="s">
        <v>90</v>
      </c>
    </row>
    <row r="129" spans="1:5" ht="15" x14ac:dyDescent="0.3">
      <c r="A129" s="74" t="s">
        <v>164</v>
      </c>
      <c r="B129" s="74" t="s">
        <v>11</v>
      </c>
      <c r="C129" s="74" t="s">
        <v>12</v>
      </c>
      <c r="D129" s="36" t="s">
        <v>230</v>
      </c>
      <c r="E129" s="28" t="s">
        <v>14</v>
      </c>
    </row>
    <row r="130" spans="1:5" x14ac:dyDescent="0.3">
      <c r="A130" s="31" t="s">
        <v>1983</v>
      </c>
      <c r="B130" s="31" t="s">
        <v>1984</v>
      </c>
      <c r="C130" s="31">
        <v>17</v>
      </c>
      <c r="D130" s="31">
        <v>5</v>
      </c>
      <c r="E130" s="122">
        <v>1368</v>
      </c>
    </row>
    <row r="132" spans="1:5" x14ac:dyDescent="0.3">
      <c r="A132" s="8" t="s">
        <v>30</v>
      </c>
      <c r="B132" s="13" t="s">
        <v>1939</v>
      </c>
      <c r="C132" s="3"/>
      <c r="D132" s="3"/>
      <c r="E132" s="3"/>
    </row>
    <row r="133" spans="1:5" x14ac:dyDescent="0.3">
      <c r="A133" s="8" t="s">
        <v>32</v>
      </c>
      <c r="B133" s="13" t="s">
        <v>33</v>
      </c>
      <c r="C133" s="3"/>
      <c r="D133" s="3"/>
      <c r="E133" s="3"/>
    </row>
    <row r="134" spans="1:5" x14ac:dyDescent="0.3">
      <c r="A134" s="112" t="s">
        <v>34</v>
      </c>
      <c r="B134" s="113" t="s">
        <v>35</v>
      </c>
      <c r="C134" s="3"/>
      <c r="D134" s="3"/>
      <c r="E134" s="3"/>
    </row>
    <row r="135" spans="1:5" ht="42" x14ac:dyDescent="0.3">
      <c r="A135" s="8" t="s">
        <v>36</v>
      </c>
      <c r="B135" s="14" t="s">
        <v>601</v>
      </c>
      <c r="C135" s="14" t="s">
        <v>127</v>
      </c>
      <c r="D135" s="14" t="s">
        <v>128</v>
      </c>
      <c r="E135" s="22"/>
    </row>
    <row r="137" spans="1:5" x14ac:dyDescent="0.3">
      <c r="E137" s="526" t="s">
        <v>90</v>
      </c>
    </row>
  </sheetData>
  <hyperlinks>
    <hyperlink ref="E11" location="'Всеволожский Мурино'!R1C1" display="Вернуться к району" xr:uid="{00000000-0004-0000-1F00-000000000000}"/>
    <hyperlink ref="E23" location="'Всеволожский Мурино'!R1C1" display="Вернуться к району" xr:uid="{00000000-0004-0000-1F00-000001000000}"/>
    <hyperlink ref="E36" location="'Всеволожский Мурино'!R1C1" display="Вернуться к району" xr:uid="{00000000-0004-0000-1F00-000002000000}"/>
    <hyperlink ref="E48" location="'Всеволожский Мурино'!R1C1" display="Вернуться к району" xr:uid="{00000000-0004-0000-1F00-000003000000}"/>
    <hyperlink ref="E62" location="'Всеволожский Мурино'!R1C1" display="Вернуться к району" xr:uid="{00000000-0004-0000-1F00-000004000000}"/>
    <hyperlink ref="E77" location="'Всеволожский Мурино'!R1C1" display="Вернуться к району" xr:uid="{00000000-0004-0000-1F00-000005000000}"/>
    <hyperlink ref="E92" location="'Всеволожский Мурино'!R1C1" display="Вернуться к району" xr:uid="{00000000-0004-0000-1F00-000006000000}"/>
    <hyperlink ref="E102" location="'Всеволожский Мурино'!R1C1" display="Вернуться к району" xr:uid="{00000000-0004-0000-1F00-000007000000}"/>
    <hyperlink ref="E118" location="'Всеволожский Мурино'!R1C1" display="Вернуться к району" xr:uid="{00000000-0004-0000-1F00-000008000000}"/>
    <hyperlink ref="E127" location="'Всеволожский Мурино'!R1C1" display="Вернуться к району" xr:uid="{00000000-0004-0000-1F00-000009000000}"/>
    <hyperlink ref="E137" location="'Всеволожский Мурино'!R1C1" display="Вернуться к району" xr:uid="{00000000-0004-0000-1F00-00000A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323"/>
  <sheetViews>
    <sheetView workbookViewId="0">
      <pane ySplit="1" topLeftCell="A318" activePane="bottomLeft" state="frozen"/>
      <selection pane="bottomLeft" activeCell="C141" sqref="C141"/>
    </sheetView>
  </sheetViews>
  <sheetFormatPr defaultColWidth="9.1796875" defaultRowHeight="14" x14ac:dyDescent="0.3"/>
  <cols>
    <col min="1" max="1" width="31.1796875" style="2" customWidth="1"/>
    <col min="2" max="2" width="28.7265625" style="2" customWidth="1"/>
    <col min="3" max="3" width="26.453125" style="2" customWidth="1"/>
    <col min="4" max="7" width="25.7265625" style="2" customWidth="1"/>
    <col min="8" max="16384" width="9.1796875" style="2"/>
  </cols>
  <sheetData>
    <row r="1" spans="1:5" x14ac:dyDescent="0.3">
      <c r="A1" s="36" t="s">
        <v>10</v>
      </c>
      <c r="B1" s="36" t="s">
        <v>11</v>
      </c>
      <c r="C1" s="36" t="s">
        <v>12</v>
      </c>
      <c r="D1" s="36" t="s">
        <v>230</v>
      </c>
      <c r="E1" s="28" t="s">
        <v>14</v>
      </c>
    </row>
    <row r="2" spans="1:5" x14ac:dyDescent="0.3">
      <c r="A2" s="122" t="s">
        <v>863</v>
      </c>
      <c r="B2" s="123" t="s">
        <v>876</v>
      </c>
      <c r="C2" s="123" t="s">
        <v>877</v>
      </c>
      <c r="D2" s="123">
        <v>8</v>
      </c>
      <c r="E2" s="122">
        <f t="shared" ref="E2:E36" si="0">D2*36</f>
        <v>288</v>
      </c>
    </row>
    <row r="3" spans="1:5" x14ac:dyDescent="0.3">
      <c r="A3" s="122" t="s">
        <v>863</v>
      </c>
      <c r="B3" s="123" t="s">
        <v>876</v>
      </c>
      <c r="C3" s="123" t="s">
        <v>878</v>
      </c>
      <c r="D3" s="123">
        <v>0</v>
      </c>
      <c r="E3" s="122">
        <f t="shared" si="0"/>
        <v>0</v>
      </c>
    </row>
    <row r="4" spans="1:5" x14ac:dyDescent="0.3">
      <c r="A4" s="122" t="s">
        <v>863</v>
      </c>
      <c r="B4" s="123" t="s">
        <v>876</v>
      </c>
      <c r="C4" s="123" t="s">
        <v>879</v>
      </c>
      <c r="D4" s="123">
        <v>5</v>
      </c>
      <c r="E4" s="122">
        <f t="shared" si="0"/>
        <v>180</v>
      </c>
    </row>
    <row r="5" spans="1:5" x14ac:dyDescent="0.3">
      <c r="A5" s="122" t="s">
        <v>863</v>
      </c>
      <c r="B5" s="123" t="s">
        <v>876</v>
      </c>
      <c r="C5" s="123" t="s">
        <v>880</v>
      </c>
      <c r="D5" s="123">
        <v>6</v>
      </c>
      <c r="E5" s="122">
        <f t="shared" si="0"/>
        <v>216</v>
      </c>
    </row>
    <row r="6" spans="1:5" x14ac:dyDescent="0.3">
      <c r="A6" s="122" t="s">
        <v>863</v>
      </c>
      <c r="B6" s="123" t="s">
        <v>876</v>
      </c>
      <c r="C6" s="123" t="s">
        <v>510</v>
      </c>
      <c r="D6" s="123">
        <v>6</v>
      </c>
      <c r="E6" s="122">
        <f t="shared" si="0"/>
        <v>216</v>
      </c>
    </row>
    <row r="7" spans="1:5" x14ac:dyDescent="0.3">
      <c r="A7" s="122" t="s">
        <v>863</v>
      </c>
      <c r="B7" s="123" t="s">
        <v>881</v>
      </c>
      <c r="C7" s="123" t="s">
        <v>882</v>
      </c>
      <c r="D7" s="123">
        <v>6</v>
      </c>
      <c r="E7" s="122">
        <f t="shared" si="0"/>
        <v>216</v>
      </c>
    </row>
    <row r="8" spans="1:5" x14ac:dyDescent="0.3">
      <c r="A8" s="122" t="s">
        <v>863</v>
      </c>
      <c r="B8" s="123" t="s">
        <v>881</v>
      </c>
      <c r="C8" s="123" t="s">
        <v>489</v>
      </c>
      <c r="D8" s="123">
        <v>6</v>
      </c>
      <c r="E8" s="122">
        <f t="shared" si="0"/>
        <v>216</v>
      </c>
    </row>
    <row r="9" spans="1:5" x14ac:dyDescent="0.3">
      <c r="A9" s="122" t="s">
        <v>863</v>
      </c>
      <c r="B9" s="123" t="s">
        <v>883</v>
      </c>
      <c r="C9" s="123">
        <v>20</v>
      </c>
      <c r="D9" s="123">
        <v>7</v>
      </c>
      <c r="E9" s="122">
        <f t="shared" si="0"/>
        <v>252</v>
      </c>
    </row>
    <row r="10" spans="1:5" x14ac:dyDescent="0.3">
      <c r="A10" s="122" t="s">
        <v>863</v>
      </c>
      <c r="B10" s="123" t="s">
        <v>883</v>
      </c>
      <c r="C10" s="123">
        <v>3</v>
      </c>
      <c r="D10" s="123">
        <v>6</v>
      </c>
      <c r="E10" s="122">
        <f t="shared" si="0"/>
        <v>216</v>
      </c>
    </row>
    <row r="11" spans="1:5" x14ac:dyDescent="0.3">
      <c r="A11" s="122" t="s">
        <v>863</v>
      </c>
      <c r="B11" s="123" t="s">
        <v>883</v>
      </c>
      <c r="C11" s="123" t="s">
        <v>884</v>
      </c>
      <c r="D11" s="123">
        <v>5</v>
      </c>
      <c r="E11" s="122">
        <f t="shared" si="0"/>
        <v>180</v>
      </c>
    </row>
    <row r="12" spans="1:5" x14ac:dyDescent="0.3">
      <c r="A12" s="122" t="s">
        <v>863</v>
      </c>
      <c r="B12" s="123" t="s">
        <v>883</v>
      </c>
      <c r="C12" s="123" t="s">
        <v>885</v>
      </c>
      <c r="D12" s="123">
        <v>1</v>
      </c>
      <c r="E12" s="122">
        <f t="shared" si="0"/>
        <v>36</v>
      </c>
    </row>
    <row r="13" spans="1:5" x14ac:dyDescent="0.3">
      <c r="A13" s="122" t="s">
        <v>863</v>
      </c>
      <c r="B13" s="123" t="s">
        <v>883</v>
      </c>
      <c r="C13" s="123" t="s">
        <v>886</v>
      </c>
      <c r="D13" s="123">
        <v>4</v>
      </c>
      <c r="E13" s="122">
        <f t="shared" si="0"/>
        <v>144</v>
      </c>
    </row>
    <row r="14" spans="1:5" x14ac:dyDescent="0.3">
      <c r="A14" s="122" t="s">
        <v>863</v>
      </c>
      <c r="B14" s="123" t="s">
        <v>876</v>
      </c>
      <c r="C14" s="123" t="s">
        <v>887</v>
      </c>
      <c r="D14" s="123">
        <v>4</v>
      </c>
      <c r="E14" s="122">
        <f t="shared" si="0"/>
        <v>144</v>
      </c>
    </row>
    <row r="15" spans="1:5" x14ac:dyDescent="0.3">
      <c r="A15" s="122" t="s">
        <v>863</v>
      </c>
      <c r="B15" s="123" t="s">
        <v>881</v>
      </c>
      <c r="C15" s="123" t="s">
        <v>888</v>
      </c>
      <c r="D15" s="123">
        <v>4</v>
      </c>
      <c r="E15" s="122">
        <f t="shared" si="0"/>
        <v>144</v>
      </c>
    </row>
    <row r="16" spans="1:5" x14ac:dyDescent="0.3">
      <c r="A16" s="122" t="s">
        <v>863</v>
      </c>
      <c r="B16" s="123" t="s">
        <v>881</v>
      </c>
      <c r="C16" s="123" t="s">
        <v>889</v>
      </c>
      <c r="D16" s="123">
        <v>4</v>
      </c>
      <c r="E16" s="122">
        <f t="shared" si="0"/>
        <v>144</v>
      </c>
    </row>
    <row r="17" spans="1:5" x14ac:dyDescent="0.3">
      <c r="A17" s="122" t="s">
        <v>863</v>
      </c>
      <c r="B17" s="123" t="s">
        <v>881</v>
      </c>
      <c r="C17" s="123" t="s">
        <v>890</v>
      </c>
      <c r="D17" s="123">
        <v>1</v>
      </c>
      <c r="E17" s="122">
        <f t="shared" si="0"/>
        <v>36</v>
      </c>
    </row>
    <row r="18" spans="1:5" x14ac:dyDescent="0.3">
      <c r="A18" s="122" t="s">
        <v>863</v>
      </c>
      <c r="B18" s="123" t="s">
        <v>881</v>
      </c>
      <c r="C18" s="123">
        <v>5</v>
      </c>
      <c r="D18" s="123">
        <v>4</v>
      </c>
      <c r="E18" s="122">
        <f t="shared" si="0"/>
        <v>144</v>
      </c>
    </row>
    <row r="19" spans="1:5" x14ac:dyDescent="0.3">
      <c r="A19" s="122" t="s">
        <v>863</v>
      </c>
      <c r="B19" s="123" t="s">
        <v>881</v>
      </c>
      <c r="C19" s="123">
        <v>7</v>
      </c>
      <c r="D19" s="123">
        <v>5</v>
      </c>
      <c r="E19" s="122">
        <f t="shared" si="0"/>
        <v>180</v>
      </c>
    </row>
    <row r="20" spans="1:5" x14ac:dyDescent="0.3">
      <c r="A20" s="122" t="s">
        <v>863</v>
      </c>
      <c r="B20" s="123" t="s">
        <v>881</v>
      </c>
      <c r="C20" s="123">
        <v>8</v>
      </c>
      <c r="D20" s="123">
        <v>4</v>
      </c>
      <c r="E20" s="122">
        <f t="shared" si="0"/>
        <v>144</v>
      </c>
    </row>
    <row r="21" spans="1:5" x14ac:dyDescent="0.3">
      <c r="A21" s="122" t="s">
        <v>863</v>
      </c>
      <c r="B21" s="123" t="s">
        <v>891</v>
      </c>
      <c r="C21" s="123">
        <v>78</v>
      </c>
      <c r="D21" s="123">
        <v>6</v>
      </c>
      <c r="E21" s="122">
        <f t="shared" si="0"/>
        <v>216</v>
      </c>
    </row>
    <row r="22" spans="1:5" x14ac:dyDescent="0.3">
      <c r="A22" s="122" t="s">
        <v>863</v>
      </c>
      <c r="B22" s="123" t="s">
        <v>892</v>
      </c>
      <c r="C22" s="123" t="s">
        <v>893</v>
      </c>
      <c r="D22" s="123">
        <v>4</v>
      </c>
      <c r="E22" s="122">
        <f t="shared" si="0"/>
        <v>144</v>
      </c>
    </row>
    <row r="23" spans="1:5" x14ac:dyDescent="0.3">
      <c r="A23" s="122" t="s">
        <v>863</v>
      </c>
      <c r="B23" s="123" t="s">
        <v>892</v>
      </c>
      <c r="C23" s="123" t="s">
        <v>894</v>
      </c>
      <c r="D23" s="123">
        <v>5</v>
      </c>
      <c r="E23" s="122">
        <f t="shared" si="0"/>
        <v>180</v>
      </c>
    </row>
    <row r="24" spans="1:5" x14ac:dyDescent="0.3">
      <c r="A24" s="122" t="s">
        <v>863</v>
      </c>
      <c r="B24" s="123" t="s">
        <v>892</v>
      </c>
      <c r="C24" s="123" t="s">
        <v>895</v>
      </c>
      <c r="D24" s="123">
        <v>5</v>
      </c>
      <c r="E24" s="122">
        <f t="shared" si="0"/>
        <v>180</v>
      </c>
    </row>
    <row r="25" spans="1:5" x14ac:dyDescent="0.3">
      <c r="A25" s="122" t="s">
        <v>863</v>
      </c>
      <c r="B25" s="123" t="s">
        <v>892</v>
      </c>
      <c r="C25" s="123" t="s">
        <v>896</v>
      </c>
      <c r="D25" s="123">
        <v>6</v>
      </c>
      <c r="E25" s="122">
        <f t="shared" si="0"/>
        <v>216</v>
      </c>
    </row>
    <row r="26" spans="1:5" x14ac:dyDescent="0.3">
      <c r="A26" s="122" t="s">
        <v>863</v>
      </c>
      <c r="B26" s="123" t="s">
        <v>892</v>
      </c>
      <c r="C26" s="123" t="s">
        <v>882</v>
      </c>
      <c r="D26" s="123">
        <v>7</v>
      </c>
      <c r="E26" s="122">
        <f t="shared" si="0"/>
        <v>252</v>
      </c>
    </row>
    <row r="27" spans="1:5" x14ac:dyDescent="0.3">
      <c r="A27" s="122" t="s">
        <v>863</v>
      </c>
      <c r="B27" s="123" t="s">
        <v>892</v>
      </c>
      <c r="C27" s="123">
        <v>24</v>
      </c>
      <c r="D27" s="123">
        <v>6</v>
      </c>
      <c r="E27" s="122">
        <f t="shared" si="0"/>
        <v>216</v>
      </c>
    </row>
    <row r="28" spans="1:5" x14ac:dyDescent="0.3">
      <c r="A28" s="122" t="s">
        <v>863</v>
      </c>
      <c r="B28" s="123" t="s">
        <v>892</v>
      </c>
      <c r="C28" s="123" t="s">
        <v>897</v>
      </c>
      <c r="D28" s="123">
        <v>5</v>
      </c>
      <c r="E28" s="122">
        <f t="shared" si="0"/>
        <v>180</v>
      </c>
    </row>
    <row r="29" spans="1:5" x14ac:dyDescent="0.3">
      <c r="A29" s="122" t="s">
        <v>863</v>
      </c>
      <c r="B29" s="123" t="s">
        <v>892</v>
      </c>
      <c r="C29" s="123">
        <v>8</v>
      </c>
      <c r="D29" s="123">
        <v>7</v>
      </c>
      <c r="E29" s="122">
        <f t="shared" si="0"/>
        <v>252</v>
      </c>
    </row>
    <row r="30" spans="1:5" x14ac:dyDescent="0.3">
      <c r="A30" s="122" t="s">
        <v>863</v>
      </c>
      <c r="B30" s="123" t="s">
        <v>898</v>
      </c>
      <c r="C30" s="123" t="s">
        <v>899</v>
      </c>
      <c r="D30" s="123">
        <v>3</v>
      </c>
      <c r="E30" s="122">
        <f t="shared" si="0"/>
        <v>108</v>
      </c>
    </row>
    <row r="31" spans="1:5" x14ac:dyDescent="0.3">
      <c r="A31" s="122" t="s">
        <v>863</v>
      </c>
      <c r="B31" s="123" t="s">
        <v>898</v>
      </c>
      <c r="C31" s="123" t="s">
        <v>900</v>
      </c>
      <c r="D31" s="123">
        <v>8</v>
      </c>
      <c r="E31" s="122">
        <f t="shared" si="0"/>
        <v>288</v>
      </c>
    </row>
    <row r="32" spans="1:5" x14ac:dyDescent="0.3">
      <c r="A32" s="122" t="s">
        <v>863</v>
      </c>
      <c r="B32" s="123" t="s">
        <v>901</v>
      </c>
      <c r="C32" s="123" t="s">
        <v>902</v>
      </c>
      <c r="D32" s="123">
        <v>4</v>
      </c>
      <c r="E32" s="122">
        <f t="shared" si="0"/>
        <v>144</v>
      </c>
    </row>
    <row r="33" spans="1:5" x14ac:dyDescent="0.3">
      <c r="A33" s="122" t="s">
        <v>863</v>
      </c>
      <c r="B33" s="123" t="s">
        <v>901</v>
      </c>
      <c r="C33" s="123" t="s">
        <v>903</v>
      </c>
      <c r="D33" s="123">
        <v>7</v>
      </c>
      <c r="E33" s="122">
        <f t="shared" si="0"/>
        <v>252</v>
      </c>
    </row>
    <row r="34" spans="1:5" x14ac:dyDescent="0.3">
      <c r="A34" s="122" t="s">
        <v>863</v>
      </c>
      <c r="B34" s="123" t="s">
        <v>901</v>
      </c>
      <c r="C34" s="123" t="s">
        <v>904</v>
      </c>
      <c r="D34" s="123">
        <v>8</v>
      </c>
      <c r="E34" s="122">
        <f t="shared" si="0"/>
        <v>288</v>
      </c>
    </row>
    <row r="35" spans="1:5" x14ac:dyDescent="0.3">
      <c r="A35" s="122" t="s">
        <v>863</v>
      </c>
      <c r="B35" s="123" t="s">
        <v>905</v>
      </c>
      <c r="C35" s="123" t="s">
        <v>906</v>
      </c>
      <c r="D35" s="123">
        <v>4</v>
      </c>
      <c r="E35" s="122">
        <f t="shared" si="0"/>
        <v>144</v>
      </c>
    </row>
    <row r="36" spans="1:5" ht="14.5" thickBot="1" x14ac:dyDescent="0.35">
      <c r="A36" s="122" t="s">
        <v>863</v>
      </c>
      <c r="B36" s="123" t="s">
        <v>883</v>
      </c>
      <c r="C36" s="123" t="s">
        <v>907</v>
      </c>
      <c r="D36" s="123">
        <v>2</v>
      </c>
      <c r="E36" s="122">
        <f t="shared" si="0"/>
        <v>72</v>
      </c>
    </row>
    <row r="37" spans="1:5" ht="14.5" thickBot="1" x14ac:dyDescent="0.35">
      <c r="A37" s="122"/>
      <c r="B37" s="31"/>
      <c r="C37" s="208"/>
      <c r="D37" s="209">
        <f>SUM(D2:D36)</f>
        <v>173</v>
      </c>
      <c r="E37" s="209">
        <f>SUM(E2:E36)</f>
        <v>6228</v>
      </c>
    </row>
    <row r="39" spans="1:5" x14ac:dyDescent="0.3">
      <c r="A39" s="7" t="s">
        <v>30</v>
      </c>
      <c r="B39" s="27" t="s">
        <v>31</v>
      </c>
    </row>
    <row r="40" spans="1:5" x14ac:dyDescent="0.3">
      <c r="A40" s="7" t="s">
        <v>32</v>
      </c>
      <c r="B40" s="27" t="s">
        <v>33</v>
      </c>
    </row>
    <row r="41" spans="1:5" x14ac:dyDescent="0.3">
      <c r="A41" s="9" t="s">
        <v>34</v>
      </c>
      <c r="B41" s="30" t="s">
        <v>35</v>
      </c>
    </row>
    <row r="42" spans="1:5" ht="28" x14ac:dyDescent="0.3">
      <c r="A42" s="8" t="s">
        <v>36</v>
      </c>
      <c r="B42" s="14" t="s">
        <v>37</v>
      </c>
      <c r="C42" s="14" t="s">
        <v>38</v>
      </c>
      <c r="D42" s="14" t="s">
        <v>39</v>
      </c>
      <c r="E42" s="14" t="s">
        <v>40</v>
      </c>
    </row>
    <row r="44" spans="1:5" x14ac:dyDescent="0.3">
      <c r="E44" s="526" t="s">
        <v>90</v>
      </c>
    </row>
    <row r="46" spans="1:5" x14ac:dyDescent="0.3">
      <c r="A46" s="36" t="s">
        <v>10</v>
      </c>
      <c r="B46" s="36" t="s">
        <v>11</v>
      </c>
      <c r="C46" s="36" t="s">
        <v>12</v>
      </c>
      <c r="D46" s="36" t="s">
        <v>230</v>
      </c>
      <c r="E46" s="28" t="s">
        <v>14</v>
      </c>
    </row>
    <row r="47" spans="1:5" x14ac:dyDescent="0.3">
      <c r="A47" s="168" t="s">
        <v>864</v>
      </c>
      <c r="B47" s="210" t="s">
        <v>898</v>
      </c>
      <c r="C47" s="210">
        <v>95</v>
      </c>
      <c r="D47" s="210">
        <v>12</v>
      </c>
      <c r="E47" s="211">
        <f t="shared" ref="E47:E70" si="1">D47*36</f>
        <v>432</v>
      </c>
    </row>
    <row r="48" spans="1:5" x14ac:dyDescent="0.3">
      <c r="A48" s="168" t="s">
        <v>864</v>
      </c>
      <c r="B48" s="210" t="s">
        <v>898</v>
      </c>
      <c r="C48" s="210" t="s">
        <v>908</v>
      </c>
      <c r="D48" s="210">
        <v>1</v>
      </c>
      <c r="E48" s="166">
        <f t="shared" si="1"/>
        <v>36</v>
      </c>
    </row>
    <row r="49" spans="1:5" x14ac:dyDescent="0.3">
      <c r="A49" s="168" t="s">
        <v>864</v>
      </c>
      <c r="B49" s="212" t="s">
        <v>909</v>
      </c>
      <c r="C49" s="210" t="s">
        <v>635</v>
      </c>
      <c r="D49" s="210">
        <v>14</v>
      </c>
      <c r="E49" s="166">
        <f t="shared" si="1"/>
        <v>504</v>
      </c>
    </row>
    <row r="50" spans="1:5" x14ac:dyDescent="0.3">
      <c r="A50" s="168" t="s">
        <v>864</v>
      </c>
      <c r="B50" s="212" t="s">
        <v>909</v>
      </c>
      <c r="C50" s="210" t="s">
        <v>910</v>
      </c>
      <c r="D50" s="210">
        <v>5</v>
      </c>
      <c r="E50" s="166">
        <f t="shared" si="1"/>
        <v>180</v>
      </c>
    </row>
    <row r="51" spans="1:5" x14ac:dyDescent="0.3">
      <c r="A51" s="168" t="s">
        <v>864</v>
      </c>
      <c r="B51" s="210" t="s">
        <v>911</v>
      </c>
      <c r="C51" s="210" t="s">
        <v>509</v>
      </c>
      <c r="D51" s="210">
        <v>8</v>
      </c>
      <c r="E51" s="166">
        <f t="shared" si="1"/>
        <v>288</v>
      </c>
    </row>
    <row r="52" spans="1:5" x14ac:dyDescent="0.3">
      <c r="A52" s="168" t="s">
        <v>864</v>
      </c>
      <c r="B52" s="210" t="s">
        <v>912</v>
      </c>
      <c r="C52" s="210" t="s">
        <v>913</v>
      </c>
      <c r="D52" s="210">
        <v>6</v>
      </c>
      <c r="E52" s="211">
        <f t="shared" si="1"/>
        <v>216</v>
      </c>
    </row>
    <row r="53" spans="1:5" x14ac:dyDescent="0.3">
      <c r="A53" s="168" t="s">
        <v>864</v>
      </c>
      <c r="B53" s="210" t="s">
        <v>898</v>
      </c>
      <c r="C53" s="210">
        <v>101</v>
      </c>
      <c r="D53" s="210">
        <v>7</v>
      </c>
      <c r="E53" s="166">
        <f t="shared" si="1"/>
        <v>252</v>
      </c>
    </row>
    <row r="54" spans="1:5" x14ac:dyDescent="0.3">
      <c r="A54" s="168" t="s">
        <v>864</v>
      </c>
      <c r="B54" s="210" t="s">
        <v>898</v>
      </c>
      <c r="C54" s="210" t="s">
        <v>914</v>
      </c>
      <c r="D54" s="210">
        <v>1</v>
      </c>
      <c r="E54" s="166">
        <f t="shared" si="1"/>
        <v>36</v>
      </c>
    </row>
    <row r="55" spans="1:5" x14ac:dyDescent="0.3">
      <c r="A55" s="168" t="s">
        <v>864</v>
      </c>
      <c r="B55" s="210" t="s">
        <v>898</v>
      </c>
      <c r="C55" s="210" t="s">
        <v>915</v>
      </c>
      <c r="D55" s="210">
        <v>5</v>
      </c>
      <c r="E55" s="166">
        <f t="shared" si="1"/>
        <v>180</v>
      </c>
    </row>
    <row r="56" spans="1:5" x14ac:dyDescent="0.3">
      <c r="A56" s="168" t="s">
        <v>864</v>
      </c>
      <c r="B56" s="210" t="s">
        <v>898</v>
      </c>
      <c r="C56" s="210" t="s">
        <v>916</v>
      </c>
      <c r="D56" s="210">
        <v>5</v>
      </c>
      <c r="E56" s="166">
        <f t="shared" si="1"/>
        <v>180</v>
      </c>
    </row>
    <row r="57" spans="1:5" x14ac:dyDescent="0.3">
      <c r="A57" s="168" t="s">
        <v>864</v>
      </c>
      <c r="B57" s="210" t="s">
        <v>901</v>
      </c>
      <c r="C57" s="210" t="s">
        <v>917</v>
      </c>
      <c r="D57" s="210">
        <v>3</v>
      </c>
      <c r="E57" s="211">
        <f t="shared" si="1"/>
        <v>108</v>
      </c>
    </row>
    <row r="58" spans="1:5" x14ac:dyDescent="0.3">
      <c r="A58" s="168" t="s">
        <v>864</v>
      </c>
      <c r="B58" s="166" t="s">
        <v>918</v>
      </c>
      <c r="C58" s="210">
        <v>33</v>
      </c>
      <c r="D58" s="210">
        <v>3</v>
      </c>
      <c r="E58" s="166">
        <f t="shared" si="1"/>
        <v>108</v>
      </c>
    </row>
    <row r="59" spans="1:5" x14ac:dyDescent="0.3">
      <c r="A59" s="168" t="s">
        <v>864</v>
      </c>
      <c r="B59" s="166" t="s">
        <v>918</v>
      </c>
      <c r="C59" s="210">
        <v>36</v>
      </c>
      <c r="D59" s="210">
        <v>5</v>
      </c>
      <c r="E59" s="166">
        <f t="shared" si="1"/>
        <v>180</v>
      </c>
    </row>
    <row r="60" spans="1:5" x14ac:dyDescent="0.3">
      <c r="A60" s="168" t="s">
        <v>864</v>
      </c>
      <c r="B60" s="210" t="s">
        <v>919</v>
      </c>
      <c r="C60" s="210" t="s">
        <v>487</v>
      </c>
      <c r="D60" s="210">
        <v>2</v>
      </c>
      <c r="E60" s="166">
        <f t="shared" si="1"/>
        <v>72</v>
      </c>
    </row>
    <row r="61" spans="1:5" x14ac:dyDescent="0.3">
      <c r="A61" s="168" t="s">
        <v>864</v>
      </c>
      <c r="B61" s="210" t="s">
        <v>919</v>
      </c>
      <c r="C61" s="210" t="s">
        <v>258</v>
      </c>
      <c r="D61" s="210">
        <v>4</v>
      </c>
      <c r="E61" s="211">
        <f t="shared" si="1"/>
        <v>144</v>
      </c>
    </row>
    <row r="62" spans="1:5" x14ac:dyDescent="0.3">
      <c r="A62" s="168" t="s">
        <v>864</v>
      </c>
      <c r="B62" s="210" t="s">
        <v>920</v>
      </c>
      <c r="C62" s="210">
        <v>32</v>
      </c>
      <c r="D62" s="210">
        <v>6</v>
      </c>
      <c r="E62" s="211">
        <f t="shared" si="1"/>
        <v>216</v>
      </c>
    </row>
    <row r="63" spans="1:5" x14ac:dyDescent="0.3">
      <c r="A63" s="168" t="s">
        <v>864</v>
      </c>
      <c r="B63" s="210" t="s">
        <v>920</v>
      </c>
      <c r="C63" s="210" t="s">
        <v>538</v>
      </c>
      <c r="D63" s="210">
        <v>2</v>
      </c>
      <c r="E63" s="211">
        <f t="shared" si="1"/>
        <v>72</v>
      </c>
    </row>
    <row r="64" spans="1:5" x14ac:dyDescent="0.3">
      <c r="A64" s="168" t="s">
        <v>864</v>
      </c>
      <c r="B64" s="210" t="s">
        <v>920</v>
      </c>
      <c r="C64" s="210" t="s">
        <v>539</v>
      </c>
      <c r="D64" s="210">
        <v>7</v>
      </c>
      <c r="E64" s="211">
        <f t="shared" si="1"/>
        <v>252</v>
      </c>
    </row>
    <row r="65" spans="1:5" x14ac:dyDescent="0.3">
      <c r="A65" s="168" t="s">
        <v>864</v>
      </c>
      <c r="B65" s="210" t="s">
        <v>920</v>
      </c>
      <c r="C65" s="210" t="s">
        <v>921</v>
      </c>
      <c r="D65" s="210">
        <v>5</v>
      </c>
      <c r="E65" s="211">
        <f t="shared" si="1"/>
        <v>180</v>
      </c>
    </row>
    <row r="66" spans="1:5" x14ac:dyDescent="0.3">
      <c r="A66" s="168" t="s">
        <v>864</v>
      </c>
      <c r="B66" s="212" t="s">
        <v>909</v>
      </c>
      <c r="C66" s="210" t="s">
        <v>922</v>
      </c>
      <c r="D66" s="210">
        <v>2</v>
      </c>
      <c r="E66" s="166">
        <f t="shared" si="1"/>
        <v>72</v>
      </c>
    </row>
    <row r="67" spans="1:5" x14ac:dyDescent="0.3">
      <c r="A67" s="168" t="s">
        <v>864</v>
      </c>
      <c r="B67" s="212" t="s">
        <v>909</v>
      </c>
      <c r="C67" s="210" t="s">
        <v>923</v>
      </c>
      <c r="D67" s="210">
        <v>6</v>
      </c>
      <c r="E67" s="166">
        <f t="shared" si="1"/>
        <v>216</v>
      </c>
    </row>
    <row r="68" spans="1:5" x14ac:dyDescent="0.3">
      <c r="A68" s="168" t="s">
        <v>864</v>
      </c>
      <c r="B68" s="210" t="s">
        <v>898</v>
      </c>
      <c r="C68" s="213">
        <v>114</v>
      </c>
      <c r="D68" s="210">
        <v>14</v>
      </c>
      <c r="E68" s="214">
        <f t="shared" si="1"/>
        <v>504</v>
      </c>
    </row>
    <row r="69" spans="1:5" x14ac:dyDescent="0.3">
      <c r="A69" s="168" t="s">
        <v>864</v>
      </c>
      <c r="B69" s="210" t="s">
        <v>898</v>
      </c>
      <c r="C69" s="213" t="s">
        <v>924</v>
      </c>
      <c r="D69" s="210">
        <v>1</v>
      </c>
      <c r="E69" s="214">
        <f t="shared" si="1"/>
        <v>36</v>
      </c>
    </row>
    <row r="70" spans="1:5" x14ac:dyDescent="0.3">
      <c r="A70" s="168" t="s">
        <v>864</v>
      </c>
      <c r="B70" s="210" t="s">
        <v>925</v>
      </c>
      <c r="C70" s="213">
        <v>43</v>
      </c>
      <c r="D70" s="210">
        <v>3</v>
      </c>
      <c r="E70" s="214">
        <f t="shared" si="1"/>
        <v>108</v>
      </c>
    </row>
    <row r="71" spans="1:5" ht="14.5" thickBot="1" x14ac:dyDescent="0.35">
      <c r="A71" s="215"/>
      <c r="B71" s="215"/>
      <c r="C71" s="216"/>
      <c r="D71" s="217">
        <f>SUM(D47:D70)</f>
        <v>127</v>
      </c>
      <c r="E71" s="217">
        <f>SUM(E47:E70)</f>
        <v>4572</v>
      </c>
    </row>
    <row r="73" spans="1:5" x14ac:dyDescent="0.3">
      <c r="A73" s="7" t="s">
        <v>30</v>
      </c>
      <c r="B73" s="27" t="s">
        <v>31</v>
      </c>
    </row>
    <row r="74" spans="1:5" x14ac:dyDescent="0.3">
      <c r="A74" s="7" t="s">
        <v>32</v>
      </c>
      <c r="B74" s="27" t="s">
        <v>33</v>
      </c>
    </row>
    <row r="75" spans="1:5" x14ac:dyDescent="0.3">
      <c r="A75" s="9" t="s">
        <v>34</v>
      </c>
      <c r="B75" s="30" t="s">
        <v>35</v>
      </c>
    </row>
    <row r="76" spans="1:5" ht="28" x14ac:dyDescent="0.3">
      <c r="A76" s="8" t="s">
        <v>36</v>
      </c>
      <c r="B76" s="14" t="s">
        <v>37</v>
      </c>
      <c r="C76" s="14" t="s">
        <v>38</v>
      </c>
      <c r="D76" s="14" t="s">
        <v>39</v>
      </c>
      <c r="E76" s="14" t="s">
        <v>40</v>
      </c>
    </row>
    <row r="78" spans="1:5" x14ac:dyDescent="0.3">
      <c r="E78" s="526" t="s">
        <v>90</v>
      </c>
    </row>
    <row r="80" spans="1:5" x14ac:dyDescent="0.3">
      <c r="A80" s="36" t="s">
        <v>10</v>
      </c>
      <c r="B80" s="36" t="s">
        <v>11</v>
      </c>
      <c r="C80" s="36" t="s">
        <v>12</v>
      </c>
      <c r="D80" s="36" t="s">
        <v>230</v>
      </c>
      <c r="E80" s="28" t="s">
        <v>14</v>
      </c>
    </row>
    <row r="81" spans="1:5" x14ac:dyDescent="0.3">
      <c r="A81" s="63" t="s">
        <v>865</v>
      </c>
      <c r="B81" s="211" t="s">
        <v>926</v>
      </c>
      <c r="C81" s="211">
        <v>2</v>
      </c>
      <c r="D81" s="211">
        <v>11</v>
      </c>
      <c r="E81" s="61">
        <f t="shared" ref="E81:E114" si="2">D81*36</f>
        <v>396</v>
      </c>
    </row>
    <row r="82" spans="1:5" x14ac:dyDescent="0.3">
      <c r="A82" s="63" t="s">
        <v>865</v>
      </c>
      <c r="B82" s="211" t="s">
        <v>926</v>
      </c>
      <c r="C82" s="211">
        <v>9</v>
      </c>
      <c r="D82" s="211">
        <v>16</v>
      </c>
      <c r="E82" s="61">
        <f t="shared" si="2"/>
        <v>576</v>
      </c>
    </row>
    <row r="83" spans="1:5" x14ac:dyDescent="0.3">
      <c r="A83" s="63" t="s">
        <v>865</v>
      </c>
      <c r="B83" s="211" t="s">
        <v>918</v>
      </c>
      <c r="C83" s="211" t="s">
        <v>252</v>
      </c>
      <c r="D83" s="211">
        <v>17</v>
      </c>
      <c r="E83" s="61">
        <f t="shared" si="2"/>
        <v>612</v>
      </c>
    </row>
    <row r="84" spans="1:5" x14ac:dyDescent="0.3">
      <c r="A84" s="63" t="s">
        <v>865</v>
      </c>
      <c r="B84" s="211" t="s">
        <v>918</v>
      </c>
      <c r="C84" s="211" t="s">
        <v>258</v>
      </c>
      <c r="D84" s="211">
        <v>5</v>
      </c>
      <c r="E84" s="61">
        <f t="shared" si="2"/>
        <v>180</v>
      </c>
    </row>
    <row r="85" spans="1:5" x14ac:dyDescent="0.3">
      <c r="A85" s="63" t="s">
        <v>865</v>
      </c>
      <c r="B85" s="211" t="s">
        <v>918</v>
      </c>
      <c r="C85" s="211" t="s">
        <v>259</v>
      </c>
      <c r="D85" s="211">
        <v>7</v>
      </c>
      <c r="E85" s="61">
        <f t="shared" si="2"/>
        <v>252</v>
      </c>
    </row>
    <row r="86" spans="1:5" x14ac:dyDescent="0.3">
      <c r="A86" s="63" t="s">
        <v>865</v>
      </c>
      <c r="B86" s="211" t="s">
        <v>918</v>
      </c>
      <c r="C86" s="211" t="s">
        <v>265</v>
      </c>
      <c r="D86" s="211">
        <v>3</v>
      </c>
      <c r="E86" s="61">
        <f t="shared" si="2"/>
        <v>108</v>
      </c>
    </row>
    <row r="87" spans="1:5" x14ac:dyDescent="0.3">
      <c r="A87" s="63" t="s">
        <v>865</v>
      </c>
      <c r="B87" s="211" t="s">
        <v>918</v>
      </c>
      <c r="C87" s="211" t="s">
        <v>927</v>
      </c>
      <c r="D87" s="211">
        <v>4</v>
      </c>
      <c r="E87" s="61">
        <f t="shared" si="2"/>
        <v>144</v>
      </c>
    </row>
    <row r="88" spans="1:5" x14ac:dyDescent="0.3">
      <c r="A88" s="63" t="s">
        <v>865</v>
      </c>
      <c r="B88" s="211" t="s">
        <v>918</v>
      </c>
      <c r="C88" s="211" t="s">
        <v>471</v>
      </c>
      <c r="D88" s="211">
        <v>7</v>
      </c>
      <c r="E88" s="61">
        <f t="shared" si="2"/>
        <v>252</v>
      </c>
    </row>
    <row r="89" spans="1:5" x14ac:dyDescent="0.3">
      <c r="A89" s="63" t="s">
        <v>865</v>
      </c>
      <c r="B89" s="211" t="s">
        <v>928</v>
      </c>
      <c r="C89" s="211" t="s">
        <v>717</v>
      </c>
      <c r="D89" s="211">
        <v>4</v>
      </c>
      <c r="E89" s="63">
        <f t="shared" si="2"/>
        <v>144</v>
      </c>
    </row>
    <row r="90" spans="1:5" x14ac:dyDescent="0.3">
      <c r="A90" s="63" t="s">
        <v>865</v>
      </c>
      <c r="B90" s="211" t="s">
        <v>928</v>
      </c>
      <c r="C90" s="211" t="s">
        <v>517</v>
      </c>
      <c r="D90" s="211">
        <v>6</v>
      </c>
      <c r="E90" s="63">
        <f t="shared" si="2"/>
        <v>216</v>
      </c>
    </row>
    <row r="91" spans="1:5" x14ac:dyDescent="0.3">
      <c r="A91" s="63" t="s">
        <v>865</v>
      </c>
      <c r="B91" s="211" t="s">
        <v>928</v>
      </c>
      <c r="C91" s="211" t="s">
        <v>929</v>
      </c>
      <c r="D91" s="211">
        <v>3</v>
      </c>
      <c r="E91" s="61">
        <f t="shared" si="2"/>
        <v>108</v>
      </c>
    </row>
    <row r="92" spans="1:5" x14ac:dyDescent="0.3">
      <c r="A92" s="63" t="s">
        <v>865</v>
      </c>
      <c r="B92" s="211" t="s">
        <v>928</v>
      </c>
      <c r="C92" s="211" t="s">
        <v>499</v>
      </c>
      <c r="D92" s="211">
        <v>6</v>
      </c>
      <c r="E92" s="61">
        <f t="shared" si="2"/>
        <v>216</v>
      </c>
    </row>
    <row r="93" spans="1:5" x14ac:dyDescent="0.3">
      <c r="A93" s="63" t="s">
        <v>865</v>
      </c>
      <c r="B93" s="211" t="s">
        <v>928</v>
      </c>
      <c r="C93" s="211" t="s">
        <v>930</v>
      </c>
      <c r="D93" s="211">
        <v>9</v>
      </c>
      <c r="E93" s="61">
        <f t="shared" si="2"/>
        <v>324</v>
      </c>
    </row>
    <row r="94" spans="1:5" x14ac:dyDescent="0.3">
      <c r="A94" s="63" t="s">
        <v>865</v>
      </c>
      <c r="B94" s="211" t="s">
        <v>928</v>
      </c>
      <c r="C94" s="211">
        <v>26</v>
      </c>
      <c r="D94" s="211">
        <v>1</v>
      </c>
      <c r="E94" s="61">
        <f t="shared" si="2"/>
        <v>36</v>
      </c>
    </row>
    <row r="95" spans="1:5" x14ac:dyDescent="0.3">
      <c r="A95" s="63" t="s">
        <v>865</v>
      </c>
      <c r="B95" s="211" t="s">
        <v>928</v>
      </c>
      <c r="C95" s="211" t="s">
        <v>509</v>
      </c>
      <c r="D95" s="211">
        <v>8</v>
      </c>
      <c r="E95" s="61">
        <f t="shared" si="2"/>
        <v>288</v>
      </c>
    </row>
    <row r="96" spans="1:5" x14ac:dyDescent="0.3">
      <c r="A96" s="63" t="s">
        <v>865</v>
      </c>
      <c r="B96" s="211" t="s">
        <v>912</v>
      </c>
      <c r="C96" s="211" t="s">
        <v>931</v>
      </c>
      <c r="D96" s="211">
        <v>4</v>
      </c>
      <c r="E96" s="61">
        <f t="shared" si="2"/>
        <v>144</v>
      </c>
    </row>
    <row r="97" spans="1:5" x14ac:dyDescent="0.3">
      <c r="A97" s="63" t="s">
        <v>865</v>
      </c>
      <c r="B97" s="211" t="s">
        <v>918</v>
      </c>
      <c r="C97" s="211" t="s">
        <v>550</v>
      </c>
      <c r="D97" s="211">
        <v>4</v>
      </c>
      <c r="E97" s="61">
        <f t="shared" si="2"/>
        <v>144</v>
      </c>
    </row>
    <row r="98" spans="1:5" x14ac:dyDescent="0.3">
      <c r="A98" s="63" t="s">
        <v>865</v>
      </c>
      <c r="B98" s="211" t="s">
        <v>920</v>
      </c>
      <c r="C98" s="211" t="s">
        <v>932</v>
      </c>
      <c r="D98" s="211">
        <v>4</v>
      </c>
      <c r="E98" s="61">
        <f t="shared" si="2"/>
        <v>144</v>
      </c>
    </row>
    <row r="99" spans="1:5" x14ac:dyDescent="0.3">
      <c r="A99" s="63" t="s">
        <v>865</v>
      </c>
      <c r="B99" s="211" t="s">
        <v>920</v>
      </c>
      <c r="C99" s="211" t="s">
        <v>933</v>
      </c>
      <c r="D99" s="211">
        <v>4</v>
      </c>
      <c r="E99" s="61">
        <f t="shared" si="2"/>
        <v>144</v>
      </c>
    </row>
    <row r="100" spans="1:5" x14ac:dyDescent="0.3">
      <c r="A100" s="63" t="s">
        <v>865</v>
      </c>
      <c r="B100" s="61" t="s">
        <v>934</v>
      </c>
      <c r="C100" s="61" t="s">
        <v>936</v>
      </c>
      <c r="D100" s="61">
        <v>1</v>
      </c>
      <c r="E100" s="61">
        <f t="shared" si="2"/>
        <v>36</v>
      </c>
    </row>
    <row r="101" spans="1:5" x14ac:dyDescent="0.3">
      <c r="A101" s="63" t="s">
        <v>865</v>
      </c>
      <c r="B101" s="61" t="s">
        <v>937</v>
      </c>
      <c r="C101" s="61" t="s">
        <v>938</v>
      </c>
      <c r="D101" s="61">
        <v>1</v>
      </c>
      <c r="E101" s="61">
        <f t="shared" si="2"/>
        <v>36</v>
      </c>
    </row>
    <row r="102" spans="1:5" x14ac:dyDescent="0.3">
      <c r="A102" s="63" t="s">
        <v>865</v>
      </c>
      <c r="B102" s="61" t="s">
        <v>937</v>
      </c>
      <c r="C102" s="61" t="s">
        <v>939</v>
      </c>
      <c r="D102" s="61">
        <v>1</v>
      </c>
      <c r="E102" s="61">
        <f t="shared" si="2"/>
        <v>36</v>
      </c>
    </row>
    <row r="103" spans="1:5" x14ac:dyDescent="0.3">
      <c r="A103" s="63" t="s">
        <v>865</v>
      </c>
      <c r="B103" s="61" t="s">
        <v>937</v>
      </c>
      <c r="C103" s="61" t="s">
        <v>940</v>
      </c>
      <c r="D103" s="61">
        <v>6</v>
      </c>
      <c r="E103" s="61">
        <f t="shared" si="2"/>
        <v>216</v>
      </c>
    </row>
    <row r="104" spans="1:5" x14ac:dyDescent="0.3">
      <c r="A104" s="63" t="s">
        <v>865</v>
      </c>
      <c r="B104" s="61" t="s">
        <v>937</v>
      </c>
      <c r="C104" s="61" t="s">
        <v>941</v>
      </c>
      <c r="D104" s="61">
        <v>7</v>
      </c>
      <c r="E104" s="61">
        <f t="shared" si="2"/>
        <v>252</v>
      </c>
    </row>
    <row r="105" spans="1:5" x14ac:dyDescent="0.3">
      <c r="A105" s="63" t="s">
        <v>865</v>
      </c>
      <c r="B105" s="61" t="s">
        <v>942</v>
      </c>
      <c r="C105" s="61" t="s">
        <v>943</v>
      </c>
      <c r="D105" s="61">
        <v>7</v>
      </c>
      <c r="E105" s="61">
        <f t="shared" si="2"/>
        <v>252</v>
      </c>
    </row>
    <row r="106" spans="1:5" x14ac:dyDescent="0.3">
      <c r="A106" s="63" t="s">
        <v>865</v>
      </c>
      <c r="B106" s="61" t="s">
        <v>942</v>
      </c>
      <c r="C106" s="61" t="s">
        <v>944</v>
      </c>
      <c r="D106" s="61">
        <v>10</v>
      </c>
      <c r="E106" s="61">
        <f t="shared" si="2"/>
        <v>360</v>
      </c>
    </row>
    <row r="107" spans="1:5" x14ac:dyDescent="0.3">
      <c r="A107" s="63" t="s">
        <v>865</v>
      </c>
      <c r="B107" s="61" t="s">
        <v>942</v>
      </c>
      <c r="C107" s="61" t="s">
        <v>945</v>
      </c>
      <c r="D107" s="61">
        <v>3</v>
      </c>
      <c r="E107" s="61">
        <f t="shared" si="2"/>
        <v>108</v>
      </c>
    </row>
    <row r="108" spans="1:5" x14ac:dyDescent="0.3">
      <c r="A108" s="63" t="s">
        <v>865</v>
      </c>
      <c r="B108" s="61" t="s">
        <v>942</v>
      </c>
      <c r="C108" s="61" t="s">
        <v>946</v>
      </c>
      <c r="D108" s="61">
        <v>4</v>
      </c>
      <c r="E108" s="61">
        <f t="shared" si="2"/>
        <v>144</v>
      </c>
    </row>
    <row r="109" spans="1:5" x14ac:dyDescent="0.3">
      <c r="A109" s="63" t="s">
        <v>865</v>
      </c>
      <c r="B109" s="211" t="s">
        <v>926</v>
      </c>
      <c r="C109" s="218" t="s">
        <v>587</v>
      </c>
      <c r="D109" s="61">
        <v>11</v>
      </c>
      <c r="E109" s="219">
        <f t="shared" si="2"/>
        <v>396</v>
      </c>
    </row>
    <row r="110" spans="1:5" x14ac:dyDescent="0.3">
      <c r="A110" s="63" t="s">
        <v>865</v>
      </c>
      <c r="B110" s="61" t="s">
        <v>928</v>
      </c>
      <c r="C110" s="220" t="s">
        <v>947</v>
      </c>
      <c r="D110" s="61">
        <v>7</v>
      </c>
      <c r="E110" s="219">
        <f t="shared" si="2"/>
        <v>252</v>
      </c>
    </row>
    <row r="111" spans="1:5" x14ac:dyDescent="0.3">
      <c r="A111" s="63" t="s">
        <v>865</v>
      </c>
      <c r="B111" s="61" t="s">
        <v>928</v>
      </c>
      <c r="C111" s="218" t="s">
        <v>588</v>
      </c>
      <c r="D111" s="61">
        <v>1</v>
      </c>
      <c r="E111" s="219">
        <f t="shared" si="2"/>
        <v>36</v>
      </c>
    </row>
    <row r="112" spans="1:5" x14ac:dyDescent="0.3">
      <c r="A112" s="63" t="s">
        <v>865</v>
      </c>
      <c r="B112" s="61" t="s">
        <v>918</v>
      </c>
      <c r="C112" s="218" t="s">
        <v>261</v>
      </c>
      <c r="D112" s="61">
        <v>5</v>
      </c>
      <c r="E112" s="219">
        <f t="shared" si="2"/>
        <v>180</v>
      </c>
    </row>
    <row r="113" spans="1:5" x14ac:dyDescent="0.3">
      <c r="A113" s="63" t="s">
        <v>865</v>
      </c>
      <c r="B113" s="61" t="s">
        <v>918</v>
      </c>
      <c r="C113" s="218" t="s">
        <v>948</v>
      </c>
      <c r="D113" s="61">
        <v>3</v>
      </c>
      <c r="E113" s="219">
        <f t="shared" si="2"/>
        <v>108</v>
      </c>
    </row>
    <row r="114" spans="1:5" x14ac:dyDescent="0.3">
      <c r="A114" s="63" t="s">
        <v>865</v>
      </c>
      <c r="B114" s="61" t="s">
        <v>920</v>
      </c>
      <c r="C114" s="218" t="s">
        <v>949</v>
      </c>
      <c r="D114" s="61">
        <v>2</v>
      </c>
      <c r="E114" s="219">
        <f t="shared" si="2"/>
        <v>72</v>
      </c>
    </row>
    <row r="115" spans="1:5" ht="14.5" thickBot="1" x14ac:dyDescent="0.35">
      <c r="A115" s="122"/>
      <c r="B115" s="122"/>
      <c r="C115" s="131"/>
      <c r="D115" s="221">
        <f>SUM(D81:D114)</f>
        <v>192</v>
      </c>
      <c r="E115" s="221">
        <f>SUM(E81:E114)</f>
        <v>6912</v>
      </c>
    </row>
    <row r="117" spans="1:5" x14ac:dyDescent="0.3">
      <c r="A117" s="7" t="s">
        <v>30</v>
      </c>
      <c r="B117" s="27" t="s">
        <v>31</v>
      </c>
    </row>
    <row r="118" spans="1:5" x14ac:dyDescent="0.3">
      <c r="A118" s="7" t="s">
        <v>32</v>
      </c>
      <c r="B118" s="27" t="s">
        <v>33</v>
      </c>
    </row>
    <row r="119" spans="1:5" x14ac:dyDescent="0.3">
      <c r="A119" s="9" t="s">
        <v>34</v>
      </c>
      <c r="B119" s="30" t="s">
        <v>35</v>
      </c>
    </row>
    <row r="120" spans="1:5" ht="28" x14ac:dyDescent="0.3">
      <c r="A120" s="8" t="s">
        <v>36</v>
      </c>
      <c r="B120" s="14" t="s">
        <v>37</v>
      </c>
      <c r="C120" s="14" t="s">
        <v>38</v>
      </c>
      <c r="D120" s="14" t="s">
        <v>39</v>
      </c>
      <c r="E120" s="14" t="s">
        <v>40</v>
      </c>
    </row>
    <row r="122" spans="1:5" x14ac:dyDescent="0.3">
      <c r="E122" s="526" t="s">
        <v>90</v>
      </c>
    </row>
    <row r="124" spans="1:5" x14ac:dyDescent="0.3">
      <c r="A124" s="36" t="s">
        <v>10</v>
      </c>
      <c r="B124" s="36" t="s">
        <v>11</v>
      </c>
      <c r="C124" s="36" t="s">
        <v>12</v>
      </c>
      <c r="D124" s="36" t="s">
        <v>230</v>
      </c>
      <c r="E124" s="28" t="s">
        <v>14</v>
      </c>
    </row>
    <row r="125" spans="1:5" x14ac:dyDescent="0.3">
      <c r="A125" s="63" t="s">
        <v>866</v>
      </c>
      <c r="B125" s="212" t="s">
        <v>912</v>
      </c>
      <c r="C125" s="210">
        <v>48</v>
      </c>
      <c r="D125" s="210">
        <v>17</v>
      </c>
      <c r="E125" s="63">
        <f t="shared" ref="E125:E155" si="3">D125*36</f>
        <v>612</v>
      </c>
    </row>
    <row r="126" spans="1:5" x14ac:dyDescent="0.3">
      <c r="A126" s="63" t="s">
        <v>866</v>
      </c>
      <c r="B126" s="212" t="s">
        <v>912</v>
      </c>
      <c r="C126" s="210" t="s">
        <v>439</v>
      </c>
      <c r="D126" s="210">
        <v>10</v>
      </c>
      <c r="E126" s="63">
        <f t="shared" si="3"/>
        <v>360</v>
      </c>
    </row>
    <row r="127" spans="1:5" x14ac:dyDescent="0.3">
      <c r="A127" s="63" t="s">
        <v>866</v>
      </c>
      <c r="B127" s="210" t="s">
        <v>950</v>
      </c>
      <c r="C127" s="210" t="s">
        <v>951</v>
      </c>
      <c r="D127" s="210">
        <v>8</v>
      </c>
      <c r="E127" s="61">
        <f t="shared" si="3"/>
        <v>288</v>
      </c>
    </row>
    <row r="128" spans="1:5" x14ac:dyDescent="0.3">
      <c r="A128" s="63" t="s">
        <v>866</v>
      </c>
      <c r="B128" s="210" t="s">
        <v>950</v>
      </c>
      <c r="C128" s="210" t="s">
        <v>471</v>
      </c>
      <c r="D128" s="210">
        <v>11</v>
      </c>
      <c r="E128" s="61">
        <f t="shared" si="3"/>
        <v>396</v>
      </c>
    </row>
    <row r="129" spans="1:5" x14ac:dyDescent="0.3">
      <c r="A129" s="63" t="s">
        <v>866</v>
      </c>
      <c r="B129" s="210" t="s">
        <v>950</v>
      </c>
      <c r="C129" s="210" t="s">
        <v>952</v>
      </c>
      <c r="D129" s="210">
        <v>13</v>
      </c>
      <c r="E129" s="61">
        <f t="shared" si="3"/>
        <v>468</v>
      </c>
    </row>
    <row r="130" spans="1:5" x14ac:dyDescent="0.3">
      <c r="A130" s="63" t="s">
        <v>866</v>
      </c>
      <c r="B130" s="210" t="s">
        <v>928</v>
      </c>
      <c r="C130" s="210" t="s">
        <v>954</v>
      </c>
      <c r="D130" s="210">
        <v>2</v>
      </c>
      <c r="E130" s="63">
        <f t="shared" si="3"/>
        <v>72</v>
      </c>
    </row>
    <row r="131" spans="1:5" x14ac:dyDescent="0.3">
      <c r="A131" s="63" t="s">
        <v>866</v>
      </c>
      <c r="B131" s="210" t="s">
        <v>928</v>
      </c>
      <c r="C131" s="210" t="s">
        <v>495</v>
      </c>
      <c r="D131" s="210">
        <v>8</v>
      </c>
      <c r="E131" s="63">
        <f t="shared" si="3"/>
        <v>288</v>
      </c>
    </row>
    <row r="132" spans="1:5" x14ac:dyDescent="0.3">
      <c r="A132" s="63" t="s">
        <v>866</v>
      </c>
      <c r="B132" s="210" t="s">
        <v>928</v>
      </c>
      <c r="C132" s="210">
        <v>29</v>
      </c>
      <c r="D132" s="210">
        <v>12</v>
      </c>
      <c r="E132" s="63">
        <f t="shared" si="3"/>
        <v>432</v>
      </c>
    </row>
    <row r="133" spans="1:5" x14ac:dyDescent="0.3">
      <c r="A133" s="63" t="s">
        <v>866</v>
      </c>
      <c r="B133" s="212" t="s">
        <v>912</v>
      </c>
      <c r="C133" s="210" t="s">
        <v>955</v>
      </c>
      <c r="D133" s="210">
        <v>10</v>
      </c>
      <c r="E133" s="63">
        <f t="shared" si="3"/>
        <v>360</v>
      </c>
    </row>
    <row r="134" spans="1:5" x14ac:dyDescent="0.3">
      <c r="A134" s="63" t="s">
        <v>866</v>
      </c>
      <c r="B134" s="212" t="s">
        <v>912</v>
      </c>
      <c r="C134" s="210" t="s">
        <v>513</v>
      </c>
      <c r="D134" s="210">
        <v>6</v>
      </c>
      <c r="E134" s="63">
        <f t="shared" si="3"/>
        <v>216</v>
      </c>
    </row>
    <row r="135" spans="1:5" x14ac:dyDescent="0.3">
      <c r="A135" s="63" t="s">
        <v>866</v>
      </c>
      <c r="B135" s="212" t="s">
        <v>912</v>
      </c>
      <c r="C135" s="210" t="s">
        <v>956</v>
      </c>
      <c r="D135" s="210">
        <v>4</v>
      </c>
      <c r="E135" s="63">
        <f t="shared" si="3"/>
        <v>144</v>
      </c>
    </row>
    <row r="136" spans="1:5" x14ac:dyDescent="0.3">
      <c r="A136" s="63" t="s">
        <v>866</v>
      </c>
      <c r="B136" s="212" t="s">
        <v>912</v>
      </c>
      <c r="C136" s="210">
        <v>43</v>
      </c>
      <c r="D136" s="210">
        <v>9</v>
      </c>
      <c r="E136" s="63">
        <f t="shared" si="3"/>
        <v>324</v>
      </c>
    </row>
    <row r="137" spans="1:5" x14ac:dyDescent="0.3">
      <c r="A137" s="63" t="s">
        <v>866</v>
      </c>
      <c r="B137" s="210" t="s">
        <v>925</v>
      </c>
      <c r="C137" s="210" t="s">
        <v>957</v>
      </c>
      <c r="D137" s="210">
        <v>9</v>
      </c>
      <c r="E137" s="63">
        <f t="shared" si="3"/>
        <v>324</v>
      </c>
    </row>
    <row r="138" spans="1:5" x14ac:dyDescent="0.3">
      <c r="A138" s="63" t="s">
        <v>866</v>
      </c>
      <c r="B138" s="210" t="s">
        <v>925</v>
      </c>
      <c r="C138" s="210" t="s">
        <v>574</v>
      </c>
      <c r="D138" s="210">
        <v>2</v>
      </c>
      <c r="E138" s="63">
        <f t="shared" si="3"/>
        <v>72</v>
      </c>
    </row>
    <row r="139" spans="1:5" x14ac:dyDescent="0.3">
      <c r="A139" s="63" t="s">
        <v>866</v>
      </c>
      <c r="B139" s="166" t="s">
        <v>918</v>
      </c>
      <c r="C139" s="210">
        <v>16</v>
      </c>
      <c r="D139" s="210">
        <v>5</v>
      </c>
      <c r="E139" s="61">
        <f t="shared" si="3"/>
        <v>180</v>
      </c>
    </row>
    <row r="140" spans="1:5" x14ac:dyDescent="0.3">
      <c r="A140" s="63" t="s">
        <v>866</v>
      </c>
      <c r="B140" s="166" t="s">
        <v>918</v>
      </c>
      <c r="C140" s="210" t="s">
        <v>958</v>
      </c>
      <c r="D140" s="210">
        <v>5</v>
      </c>
      <c r="E140" s="61">
        <f t="shared" si="3"/>
        <v>180</v>
      </c>
    </row>
    <row r="141" spans="1:5" x14ac:dyDescent="0.3">
      <c r="A141" s="63" t="s">
        <v>866</v>
      </c>
      <c r="B141" s="166" t="s">
        <v>918</v>
      </c>
      <c r="C141" s="210" t="s">
        <v>959</v>
      </c>
      <c r="D141" s="210">
        <v>3</v>
      </c>
      <c r="E141" s="61">
        <f t="shared" si="3"/>
        <v>108</v>
      </c>
    </row>
    <row r="142" spans="1:5" x14ac:dyDescent="0.3">
      <c r="A142" s="63" t="s">
        <v>866</v>
      </c>
      <c r="B142" s="166" t="s">
        <v>918</v>
      </c>
      <c r="C142" s="210" t="s">
        <v>960</v>
      </c>
      <c r="D142" s="210">
        <v>4</v>
      </c>
      <c r="E142" s="61">
        <f t="shared" si="3"/>
        <v>144</v>
      </c>
    </row>
    <row r="143" spans="1:5" x14ac:dyDescent="0.3">
      <c r="A143" s="63" t="s">
        <v>866</v>
      </c>
      <c r="B143" s="166" t="s">
        <v>918</v>
      </c>
      <c r="C143" s="210" t="s">
        <v>929</v>
      </c>
      <c r="D143" s="210">
        <v>5</v>
      </c>
      <c r="E143" s="61">
        <f t="shared" si="3"/>
        <v>180</v>
      </c>
    </row>
    <row r="144" spans="1:5" x14ac:dyDescent="0.3">
      <c r="A144" s="63" t="s">
        <v>866</v>
      </c>
      <c r="B144" s="166" t="s">
        <v>918</v>
      </c>
      <c r="C144" s="210" t="s">
        <v>961</v>
      </c>
      <c r="D144" s="210">
        <v>4</v>
      </c>
      <c r="E144" s="61">
        <f t="shared" si="3"/>
        <v>144</v>
      </c>
    </row>
    <row r="145" spans="1:5" x14ac:dyDescent="0.3">
      <c r="A145" s="63" t="s">
        <v>866</v>
      </c>
      <c r="B145" s="212" t="s">
        <v>898</v>
      </c>
      <c r="C145" s="210" t="s">
        <v>962</v>
      </c>
      <c r="D145" s="210">
        <v>9</v>
      </c>
      <c r="E145" s="63">
        <f t="shared" si="3"/>
        <v>324</v>
      </c>
    </row>
    <row r="146" spans="1:5" x14ac:dyDescent="0.3">
      <c r="A146" s="63" t="s">
        <v>866</v>
      </c>
      <c r="B146" s="212" t="s">
        <v>898</v>
      </c>
      <c r="C146" s="210" t="s">
        <v>963</v>
      </c>
      <c r="D146" s="210">
        <v>9</v>
      </c>
      <c r="E146" s="63">
        <f t="shared" si="3"/>
        <v>324</v>
      </c>
    </row>
    <row r="147" spans="1:5" x14ac:dyDescent="0.3">
      <c r="A147" s="63" t="s">
        <v>866</v>
      </c>
      <c r="B147" s="212" t="s">
        <v>898</v>
      </c>
      <c r="C147" s="210" t="s">
        <v>964</v>
      </c>
      <c r="D147" s="210">
        <v>9</v>
      </c>
      <c r="E147" s="63">
        <f t="shared" si="3"/>
        <v>324</v>
      </c>
    </row>
    <row r="148" spans="1:5" x14ac:dyDescent="0.3">
      <c r="A148" s="63" t="s">
        <v>866</v>
      </c>
      <c r="B148" s="210" t="s">
        <v>901</v>
      </c>
      <c r="C148" s="210" t="s">
        <v>965</v>
      </c>
      <c r="D148" s="210">
        <v>4</v>
      </c>
      <c r="E148" s="63">
        <f t="shared" si="3"/>
        <v>144</v>
      </c>
    </row>
    <row r="149" spans="1:5" x14ac:dyDescent="0.3">
      <c r="A149" s="63" t="s">
        <v>866</v>
      </c>
      <c r="B149" s="210" t="s">
        <v>901</v>
      </c>
      <c r="C149" s="210" t="s">
        <v>966</v>
      </c>
      <c r="D149" s="210">
        <v>5</v>
      </c>
      <c r="E149" s="63">
        <f t="shared" si="3"/>
        <v>180</v>
      </c>
    </row>
    <row r="150" spans="1:5" x14ac:dyDescent="0.3">
      <c r="A150" s="63" t="s">
        <v>866</v>
      </c>
      <c r="B150" s="210" t="s">
        <v>898</v>
      </c>
      <c r="C150" s="131" t="s">
        <v>655</v>
      </c>
      <c r="D150" s="31">
        <v>9</v>
      </c>
      <c r="E150" s="222">
        <f t="shared" si="3"/>
        <v>324</v>
      </c>
    </row>
    <row r="151" spans="1:5" x14ac:dyDescent="0.3">
      <c r="A151" s="63" t="s">
        <v>866</v>
      </c>
      <c r="B151" s="210" t="s">
        <v>898</v>
      </c>
      <c r="C151" s="131" t="s">
        <v>967</v>
      </c>
      <c r="D151" s="31">
        <v>2</v>
      </c>
      <c r="E151" s="222">
        <f t="shared" si="3"/>
        <v>72</v>
      </c>
    </row>
    <row r="152" spans="1:5" x14ac:dyDescent="0.3">
      <c r="A152" s="63" t="s">
        <v>866</v>
      </c>
      <c r="B152" s="210" t="s">
        <v>925</v>
      </c>
      <c r="C152" s="64" t="s">
        <v>509</v>
      </c>
      <c r="D152" s="61">
        <v>9</v>
      </c>
      <c r="E152" s="61">
        <f t="shared" si="3"/>
        <v>324</v>
      </c>
    </row>
    <row r="153" spans="1:5" x14ac:dyDescent="0.3">
      <c r="A153" s="63" t="s">
        <v>866</v>
      </c>
      <c r="B153" s="210" t="s">
        <v>925</v>
      </c>
      <c r="C153" s="64" t="s">
        <v>507</v>
      </c>
      <c r="D153" s="61">
        <v>4</v>
      </c>
      <c r="E153" s="61">
        <f t="shared" si="3"/>
        <v>144</v>
      </c>
    </row>
    <row r="154" spans="1:5" x14ac:dyDescent="0.3">
      <c r="A154" s="63" t="s">
        <v>866</v>
      </c>
      <c r="B154" s="210" t="s">
        <v>925</v>
      </c>
      <c r="C154" s="64" t="s">
        <v>765</v>
      </c>
      <c r="D154" s="61">
        <v>2</v>
      </c>
      <c r="E154" s="61">
        <f t="shared" si="3"/>
        <v>72</v>
      </c>
    </row>
    <row r="155" spans="1:5" ht="14.5" thickBot="1" x14ac:dyDescent="0.35">
      <c r="A155" s="63" t="s">
        <v>866</v>
      </c>
      <c r="B155" s="210" t="s">
        <v>928</v>
      </c>
      <c r="C155" s="64" t="s">
        <v>968</v>
      </c>
      <c r="D155" s="61">
        <v>8</v>
      </c>
      <c r="E155" s="61">
        <f t="shared" si="3"/>
        <v>288</v>
      </c>
    </row>
    <row r="156" spans="1:5" ht="14.5" thickBot="1" x14ac:dyDescent="0.35">
      <c r="A156" s="61"/>
      <c r="B156" s="61"/>
      <c r="C156" s="64"/>
      <c r="D156" s="223">
        <f>SUM(D125:D155)</f>
        <v>217</v>
      </c>
      <c r="E156" s="223">
        <f>SUM(E125:E155)</f>
        <v>7812</v>
      </c>
    </row>
    <row r="158" spans="1:5" x14ac:dyDescent="0.3">
      <c r="A158" s="7" t="s">
        <v>30</v>
      </c>
      <c r="B158" s="27" t="s">
        <v>31</v>
      </c>
    </row>
    <row r="159" spans="1:5" x14ac:dyDescent="0.3">
      <c r="A159" s="7" t="s">
        <v>32</v>
      </c>
      <c r="B159" s="27" t="s">
        <v>33</v>
      </c>
    </row>
    <row r="160" spans="1:5" x14ac:dyDescent="0.3">
      <c r="A160" s="9" t="s">
        <v>34</v>
      </c>
      <c r="B160" s="30" t="s">
        <v>35</v>
      </c>
    </row>
    <row r="161" spans="1:5" ht="28" x14ac:dyDescent="0.3">
      <c r="A161" s="8" t="s">
        <v>36</v>
      </c>
      <c r="B161" s="14" t="s">
        <v>37</v>
      </c>
      <c r="C161" s="14" t="s">
        <v>38</v>
      </c>
      <c r="D161" s="14" t="s">
        <v>39</v>
      </c>
      <c r="E161" s="14" t="s">
        <v>40</v>
      </c>
    </row>
    <row r="163" spans="1:5" x14ac:dyDescent="0.3">
      <c r="E163" s="526" t="s">
        <v>90</v>
      </c>
    </row>
    <row r="165" spans="1:5" x14ac:dyDescent="0.3">
      <c r="A165" s="36" t="s">
        <v>10</v>
      </c>
      <c r="B165" s="36" t="s">
        <v>11</v>
      </c>
      <c r="C165" s="36" t="s">
        <v>12</v>
      </c>
      <c r="D165" s="36" t="s">
        <v>230</v>
      </c>
      <c r="E165" s="28" t="s">
        <v>14</v>
      </c>
    </row>
    <row r="166" spans="1:5" x14ac:dyDescent="0.3">
      <c r="A166" s="63" t="s">
        <v>867</v>
      </c>
      <c r="B166" s="224" t="s">
        <v>892</v>
      </c>
      <c r="C166" s="211">
        <v>4</v>
      </c>
      <c r="D166" s="225">
        <v>4</v>
      </c>
      <c r="E166" s="63">
        <f t="shared" ref="E166:E200" si="4">D166*36</f>
        <v>144</v>
      </c>
    </row>
    <row r="167" spans="1:5" x14ac:dyDescent="0.3">
      <c r="A167" s="61" t="s">
        <v>867</v>
      </c>
      <c r="B167" s="224" t="s">
        <v>892</v>
      </c>
      <c r="C167" s="224">
        <v>7</v>
      </c>
      <c r="D167" s="226">
        <v>6</v>
      </c>
      <c r="E167" s="61">
        <f t="shared" si="4"/>
        <v>216</v>
      </c>
    </row>
    <row r="168" spans="1:5" x14ac:dyDescent="0.3">
      <c r="A168" s="61" t="s">
        <v>867</v>
      </c>
      <c r="B168" s="224" t="s">
        <v>892</v>
      </c>
      <c r="C168" s="224">
        <v>9</v>
      </c>
      <c r="D168" s="226">
        <v>4</v>
      </c>
      <c r="E168" s="61">
        <f t="shared" si="4"/>
        <v>144</v>
      </c>
    </row>
    <row r="169" spans="1:5" x14ac:dyDescent="0.3">
      <c r="A169" s="61" t="s">
        <v>867</v>
      </c>
      <c r="B169" s="224" t="s">
        <v>892</v>
      </c>
      <c r="C169" s="224" t="s">
        <v>969</v>
      </c>
      <c r="D169" s="226">
        <v>3</v>
      </c>
      <c r="E169" s="61">
        <f t="shared" si="4"/>
        <v>108</v>
      </c>
    </row>
    <row r="170" spans="1:5" x14ac:dyDescent="0.3">
      <c r="A170" s="63" t="s">
        <v>867</v>
      </c>
      <c r="B170" s="61" t="s">
        <v>892</v>
      </c>
      <c r="C170" s="61" t="s">
        <v>970</v>
      </c>
      <c r="D170" s="218">
        <v>6</v>
      </c>
      <c r="E170" s="63">
        <f t="shared" si="4"/>
        <v>216</v>
      </c>
    </row>
    <row r="171" spans="1:5" x14ac:dyDescent="0.3">
      <c r="A171" s="63" t="s">
        <v>867</v>
      </c>
      <c r="B171" s="61" t="s">
        <v>971</v>
      </c>
      <c r="C171" s="61" t="s">
        <v>972</v>
      </c>
      <c r="D171" s="218">
        <v>7</v>
      </c>
      <c r="E171" s="63">
        <f t="shared" si="4"/>
        <v>252</v>
      </c>
    </row>
    <row r="172" spans="1:5" x14ac:dyDescent="0.3">
      <c r="A172" s="63" t="s">
        <v>867</v>
      </c>
      <c r="B172" s="61" t="s">
        <v>973</v>
      </c>
      <c r="C172" s="61" t="s">
        <v>974</v>
      </c>
      <c r="D172" s="218">
        <v>4</v>
      </c>
      <c r="E172" s="63">
        <f t="shared" si="4"/>
        <v>144</v>
      </c>
    </row>
    <row r="173" spans="1:5" x14ac:dyDescent="0.3">
      <c r="A173" s="63" t="s">
        <v>867</v>
      </c>
      <c r="B173" s="61" t="s">
        <v>973</v>
      </c>
      <c r="C173" s="61" t="s">
        <v>975</v>
      </c>
      <c r="D173" s="218">
        <v>1</v>
      </c>
      <c r="E173" s="63">
        <f t="shared" si="4"/>
        <v>36</v>
      </c>
    </row>
    <row r="174" spans="1:5" x14ac:dyDescent="0.3">
      <c r="A174" s="63" t="s">
        <v>867</v>
      </c>
      <c r="B174" s="61" t="s">
        <v>973</v>
      </c>
      <c r="C174" s="61" t="s">
        <v>976</v>
      </c>
      <c r="D174" s="218">
        <v>2</v>
      </c>
      <c r="E174" s="63">
        <f t="shared" si="4"/>
        <v>72</v>
      </c>
    </row>
    <row r="175" spans="1:5" x14ac:dyDescent="0.3">
      <c r="A175" s="63" t="s">
        <v>867</v>
      </c>
      <c r="B175" s="61" t="s">
        <v>881</v>
      </c>
      <c r="C175" s="61" t="s">
        <v>977</v>
      </c>
      <c r="D175" s="218">
        <v>7</v>
      </c>
      <c r="E175" s="63">
        <f t="shared" si="4"/>
        <v>252</v>
      </c>
    </row>
    <row r="176" spans="1:5" x14ac:dyDescent="0.3">
      <c r="A176" s="63" t="s">
        <v>867</v>
      </c>
      <c r="B176" s="61" t="s">
        <v>881</v>
      </c>
      <c r="C176" s="61" t="s">
        <v>978</v>
      </c>
      <c r="D176" s="218">
        <v>1</v>
      </c>
      <c r="E176" s="63">
        <f t="shared" si="4"/>
        <v>36</v>
      </c>
    </row>
    <row r="177" spans="1:5" x14ac:dyDescent="0.3">
      <c r="A177" s="63" t="s">
        <v>867</v>
      </c>
      <c r="B177" s="61" t="s">
        <v>881</v>
      </c>
      <c r="C177" s="61" t="s">
        <v>979</v>
      </c>
      <c r="D177" s="218">
        <v>1</v>
      </c>
      <c r="E177" s="63">
        <f t="shared" si="4"/>
        <v>36</v>
      </c>
    </row>
    <row r="178" spans="1:5" x14ac:dyDescent="0.3">
      <c r="A178" s="63" t="s">
        <v>867</v>
      </c>
      <c r="B178" s="61" t="s">
        <v>937</v>
      </c>
      <c r="C178" s="61" t="s">
        <v>980</v>
      </c>
      <c r="D178" s="218">
        <v>7</v>
      </c>
      <c r="E178" s="63">
        <f t="shared" si="4"/>
        <v>252</v>
      </c>
    </row>
    <row r="179" spans="1:5" x14ac:dyDescent="0.3">
      <c r="A179" s="63" t="s">
        <v>867</v>
      </c>
      <c r="B179" s="61" t="s">
        <v>937</v>
      </c>
      <c r="C179" s="61" t="s">
        <v>981</v>
      </c>
      <c r="D179" s="218">
        <v>3</v>
      </c>
      <c r="E179" s="63">
        <f t="shared" si="4"/>
        <v>108</v>
      </c>
    </row>
    <row r="180" spans="1:5" x14ac:dyDescent="0.3">
      <c r="A180" s="63" t="s">
        <v>867</v>
      </c>
      <c r="B180" s="61" t="s">
        <v>937</v>
      </c>
      <c r="C180" s="61" t="s">
        <v>982</v>
      </c>
      <c r="D180" s="218">
        <v>5</v>
      </c>
      <c r="E180" s="63">
        <f t="shared" si="4"/>
        <v>180</v>
      </c>
    </row>
    <row r="181" spans="1:5" x14ac:dyDescent="0.3">
      <c r="A181" s="63" t="s">
        <v>867</v>
      </c>
      <c r="B181" s="61" t="s">
        <v>937</v>
      </c>
      <c r="C181" s="61" t="s">
        <v>983</v>
      </c>
      <c r="D181" s="218">
        <v>3</v>
      </c>
      <c r="E181" s="63">
        <f t="shared" si="4"/>
        <v>108</v>
      </c>
    </row>
    <row r="182" spans="1:5" x14ac:dyDescent="0.3">
      <c r="A182" s="63" t="s">
        <v>867</v>
      </c>
      <c r="B182" s="61" t="s">
        <v>937</v>
      </c>
      <c r="C182" s="61" t="s">
        <v>984</v>
      </c>
      <c r="D182" s="218">
        <v>1</v>
      </c>
      <c r="E182" s="63">
        <f t="shared" si="4"/>
        <v>36</v>
      </c>
    </row>
    <row r="183" spans="1:5" x14ac:dyDescent="0.3">
      <c r="A183" s="63" t="s">
        <v>867</v>
      </c>
      <c r="B183" s="61" t="s">
        <v>937</v>
      </c>
      <c r="C183" s="61" t="s">
        <v>985</v>
      </c>
      <c r="D183" s="218">
        <v>2</v>
      </c>
      <c r="E183" s="63">
        <f t="shared" si="4"/>
        <v>72</v>
      </c>
    </row>
    <row r="184" spans="1:5" x14ac:dyDescent="0.3">
      <c r="A184" s="63" t="s">
        <v>867</v>
      </c>
      <c r="B184" s="61" t="s">
        <v>937</v>
      </c>
      <c r="C184" s="61" t="s">
        <v>986</v>
      </c>
      <c r="D184" s="218">
        <v>1</v>
      </c>
      <c r="E184" s="63">
        <f t="shared" si="4"/>
        <v>36</v>
      </c>
    </row>
    <row r="185" spans="1:5" x14ac:dyDescent="0.3">
      <c r="A185" s="63" t="s">
        <v>867</v>
      </c>
      <c r="B185" s="61" t="s">
        <v>987</v>
      </c>
      <c r="C185" s="61" t="s">
        <v>988</v>
      </c>
      <c r="D185" s="218">
        <v>4</v>
      </c>
      <c r="E185" s="63">
        <f t="shared" si="4"/>
        <v>144</v>
      </c>
    </row>
    <row r="186" spans="1:5" x14ac:dyDescent="0.3">
      <c r="A186" s="63" t="s">
        <v>867</v>
      </c>
      <c r="B186" s="61" t="s">
        <v>987</v>
      </c>
      <c r="C186" s="61" t="s">
        <v>989</v>
      </c>
      <c r="D186" s="218">
        <v>3</v>
      </c>
      <c r="E186" s="63">
        <f t="shared" si="4"/>
        <v>108</v>
      </c>
    </row>
    <row r="187" spans="1:5" x14ac:dyDescent="0.3">
      <c r="A187" s="63" t="s">
        <v>867</v>
      </c>
      <c r="B187" s="61" t="s">
        <v>987</v>
      </c>
      <c r="C187" s="61" t="s">
        <v>990</v>
      </c>
      <c r="D187" s="218">
        <v>2</v>
      </c>
      <c r="E187" s="63">
        <f t="shared" si="4"/>
        <v>72</v>
      </c>
    </row>
    <row r="188" spans="1:5" x14ac:dyDescent="0.3">
      <c r="A188" s="63" t="s">
        <v>867</v>
      </c>
      <c r="B188" s="61" t="s">
        <v>987</v>
      </c>
      <c r="C188" s="61" t="s">
        <v>991</v>
      </c>
      <c r="D188" s="218">
        <v>4</v>
      </c>
      <c r="E188" s="63">
        <f t="shared" si="4"/>
        <v>144</v>
      </c>
    </row>
    <row r="189" spans="1:5" x14ac:dyDescent="0.3">
      <c r="A189" s="63" t="s">
        <v>867</v>
      </c>
      <c r="B189" s="61" t="s">
        <v>987</v>
      </c>
      <c r="C189" s="61" t="s">
        <v>992</v>
      </c>
      <c r="D189" s="218">
        <v>4</v>
      </c>
      <c r="E189" s="63">
        <f t="shared" si="4"/>
        <v>144</v>
      </c>
    </row>
    <row r="190" spans="1:5" x14ac:dyDescent="0.3">
      <c r="A190" s="61" t="s">
        <v>867</v>
      </c>
      <c r="B190" s="224" t="s">
        <v>993</v>
      </c>
      <c r="C190" s="211" t="s">
        <v>449</v>
      </c>
      <c r="D190" s="225">
        <v>1</v>
      </c>
      <c r="E190" s="61">
        <f t="shared" si="4"/>
        <v>36</v>
      </c>
    </row>
    <row r="191" spans="1:5" x14ac:dyDescent="0.3">
      <c r="A191" s="61" t="s">
        <v>867</v>
      </c>
      <c r="B191" s="211" t="s">
        <v>905</v>
      </c>
      <c r="C191" s="211" t="s">
        <v>635</v>
      </c>
      <c r="D191" s="225">
        <v>8</v>
      </c>
      <c r="E191" s="61">
        <f t="shared" si="4"/>
        <v>288</v>
      </c>
    </row>
    <row r="192" spans="1:5" x14ac:dyDescent="0.3">
      <c r="A192" s="61" t="s">
        <v>867</v>
      </c>
      <c r="B192" s="211" t="s">
        <v>905</v>
      </c>
      <c r="C192" s="211" t="s">
        <v>509</v>
      </c>
      <c r="D192" s="225">
        <v>7</v>
      </c>
      <c r="E192" s="61">
        <f t="shared" si="4"/>
        <v>252</v>
      </c>
    </row>
    <row r="193" spans="1:5" x14ac:dyDescent="0.3">
      <c r="A193" s="61" t="s">
        <v>867</v>
      </c>
      <c r="B193" s="211" t="s">
        <v>994</v>
      </c>
      <c r="C193" s="211" t="s">
        <v>995</v>
      </c>
      <c r="D193" s="211">
        <v>6</v>
      </c>
      <c r="E193" s="61">
        <f t="shared" si="4"/>
        <v>216</v>
      </c>
    </row>
    <row r="194" spans="1:5" x14ac:dyDescent="0.3">
      <c r="A194" s="63" t="s">
        <v>867</v>
      </c>
      <c r="B194" s="61" t="s">
        <v>937</v>
      </c>
      <c r="C194" s="211">
        <v>4</v>
      </c>
      <c r="D194" s="211">
        <v>13</v>
      </c>
      <c r="E194" s="63">
        <f t="shared" si="4"/>
        <v>468</v>
      </c>
    </row>
    <row r="195" spans="1:5" x14ac:dyDescent="0.3">
      <c r="A195" s="63" t="s">
        <v>867</v>
      </c>
      <c r="B195" s="61" t="s">
        <v>937</v>
      </c>
      <c r="C195" s="211" t="s">
        <v>508</v>
      </c>
      <c r="D195" s="211">
        <v>5</v>
      </c>
      <c r="E195" s="63">
        <f t="shared" si="4"/>
        <v>180</v>
      </c>
    </row>
    <row r="196" spans="1:5" x14ac:dyDescent="0.3">
      <c r="A196" s="63" t="s">
        <v>867</v>
      </c>
      <c r="B196" s="61" t="s">
        <v>937</v>
      </c>
      <c r="C196" s="211" t="s">
        <v>572</v>
      </c>
      <c r="D196" s="211">
        <v>5</v>
      </c>
      <c r="E196" s="63">
        <f t="shared" si="4"/>
        <v>180</v>
      </c>
    </row>
    <row r="197" spans="1:5" x14ac:dyDescent="0.3">
      <c r="A197" s="63" t="s">
        <v>867</v>
      </c>
      <c r="B197" s="61" t="s">
        <v>937</v>
      </c>
      <c r="C197" s="211" t="s">
        <v>954</v>
      </c>
      <c r="D197" s="211">
        <v>1</v>
      </c>
      <c r="E197" s="72">
        <f t="shared" si="4"/>
        <v>36</v>
      </c>
    </row>
    <row r="198" spans="1:5" x14ac:dyDescent="0.3">
      <c r="A198" s="63" t="s">
        <v>867</v>
      </c>
      <c r="B198" s="61" t="s">
        <v>993</v>
      </c>
      <c r="C198" s="211">
        <v>2</v>
      </c>
      <c r="D198" s="211">
        <v>1</v>
      </c>
      <c r="E198" s="63">
        <f t="shared" si="4"/>
        <v>36</v>
      </c>
    </row>
    <row r="199" spans="1:5" x14ac:dyDescent="0.3">
      <c r="A199" s="63" t="s">
        <v>867</v>
      </c>
      <c r="B199" s="61" t="s">
        <v>996</v>
      </c>
      <c r="C199" s="227">
        <v>53</v>
      </c>
      <c r="D199" s="211">
        <v>1</v>
      </c>
      <c r="E199" s="72">
        <f t="shared" si="4"/>
        <v>36</v>
      </c>
    </row>
    <row r="200" spans="1:5" x14ac:dyDescent="0.3">
      <c r="A200" s="63" t="s">
        <v>867</v>
      </c>
      <c r="B200" s="61" t="s">
        <v>996</v>
      </c>
      <c r="C200" s="227">
        <v>57</v>
      </c>
      <c r="D200" s="228">
        <v>1</v>
      </c>
      <c r="E200" s="72">
        <f t="shared" si="4"/>
        <v>36</v>
      </c>
    </row>
    <row r="201" spans="1:5" ht="14.5" thickBot="1" x14ac:dyDescent="0.35">
      <c r="A201" s="122"/>
      <c r="B201" s="122"/>
      <c r="C201" s="229"/>
      <c r="D201" s="230">
        <f>SUM(D166:D200)</f>
        <v>134</v>
      </c>
      <c r="E201" s="230">
        <f>SUM(E166:E200)</f>
        <v>4824</v>
      </c>
    </row>
    <row r="203" spans="1:5" x14ac:dyDescent="0.3">
      <c r="A203" s="7" t="s">
        <v>30</v>
      </c>
      <c r="B203" s="27" t="s">
        <v>31</v>
      </c>
    </row>
    <row r="204" spans="1:5" x14ac:dyDescent="0.3">
      <c r="A204" s="7" t="s">
        <v>32</v>
      </c>
      <c r="B204" s="27" t="s">
        <v>33</v>
      </c>
    </row>
    <row r="205" spans="1:5" x14ac:dyDescent="0.3">
      <c r="A205" s="9" t="s">
        <v>34</v>
      </c>
      <c r="B205" s="30" t="s">
        <v>35</v>
      </c>
    </row>
    <row r="206" spans="1:5" ht="28" x14ac:dyDescent="0.3">
      <c r="A206" s="8" t="s">
        <v>36</v>
      </c>
      <c r="B206" s="14" t="s">
        <v>37</v>
      </c>
      <c r="C206" s="14" t="s">
        <v>38</v>
      </c>
      <c r="D206" s="14" t="s">
        <v>39</v>
      </c>
      <c r="E206" s="14" t="s">
        <v>40</v>
      </c>
    </row>
    <row r="208" spans="1:5" x14ac:dyDescent="0.3">
      <c r="E208" s="526" t="s">
        <v>90</v>
      </c>
    </row>
    <row r="210" spans="1:5" ht="15" x14ac:dyDescent="0.3">
      <c r="A210" s="74" t="s">
        <v>164</v>
      </c>
      <c r="B210" s="74" t="s">
        <v>11</v>
      </c>
      <c r="C210" s="74" t="s">
        <v>12</v>
      </c>
      <c r="D210" s="36" t="s">
        <v>230</v>
      </c>
      <c r="E210" s="28" t="s">
        <v>14</v>
      </c>
    </row>
    <row r="211" spans="1:5" x14ac:dyDescent="0.3">
      <c r="A211" s="124" t="s">
        <v>868</v>
      </c>
      <c r="B211" s="29" t="s">
        <v>997</v>
      </c>
      <c r="C211" s="31" t="s">
        <v>998</v>
      </c>
      <c r="D211" s="31">
        <v>2</v>
      </c>
      <c r="E211" s="31">
        <v>102</v>
      </c>
    </row>
    <row r="212" spans="1:5" x14ac:dyDescent="0.3">
      <c r="A212" s="124" t="s">
        <v>868</v>
      </c>
      <c r="B212" s="29" t="s">
        <v>997</v>
      </c>
      <c r="C212" s="31" t="s">
        <v>999</v>
      </c>
      <c r="D212" s="31">
        <v>10</v>
      </c>
      <c r="E212" s="31">
        <v>401</v>
      </c>
    </row>
    <row r="213" spans="1:5" x14ac:dyDescent="0.3">
      <c r="A213" s="124" t="s">
        <v>868</v>
      </c>
      <c r="B213" s="29" t="s">
        <v>997</v>
      </c>
      <c r="C213" s="31" t="s">
        <v>1000</v>
      </c>
      <c r="D213" s="31">
        <v>2</v>
      </c>
      <c r="E213" s="31">
        <v>101</v>
      </c>
    </row>
    <row r="214" spans="1:5" x14ac:dyDescent="0.3">
      <c r="A214" s="124" t="s">
        <v>868</v>
      </c>
      <c r="B214" s="29" t="s">
        <v>997</v>
      </c>
      <c r="C214" s="31" t="s">
        <v>1001</v>
      </c>
      <c r="D214" s="31">
        <v>22</v>
      </c>
      <c r="E214" s="31">
        <v>705</v>
      </c>
    </row>
    <row r="215" spans="1:5" x14ac:dyDescent="0.3">
      <c r="A215" s="124" t="s">
        <v>868</v>
      </c>
      <c r="B215" s="29" t="s">
        <v>997</v>
      </c>
      <c r="C215" s="31" t="s">
        <v>1002</v>
      </c>
      <c r="D215" s="31">
        <v>4</v>
      </c>
      <c r="E215" s="31">
        <v>248</v>
      </c>
    </row>
    <row r="216" spans="1:5" x14ac:dyDescent="0.3">
      <c r="A216" s="124" t="s">
        <v>868</v>
      </c>
      <c r="B216" s="31" t="s">
        <v>928</v>
      </c>
      <c r="C216" s="31" t="s">
        <v>1003</v>
      </c>
      <c r="D216" s="31">
        <v>8</v>
      </c>
      <c r="E216" s="31">
        <v>231</v>
      </c>
    </row>
    <row r="217" spans="1:5" x14ac:dyDescent="0.3">
      <c r="A217" s="124" t="s">
        <v>868</v>
      </c>
      <c r="B217" s="31" t="s">
        <v>928</v>
      </c>
      <c r="C217" s="31" t="s">
        <v>1004</v>
      </c>
      <c r="D217" s="31">
        <v>6</v>
      </c>
      <c r="E217" s="31">
        <v>193</v>
      </c>
    </row>
    <row r="218" spans="1:5" x14ac:dyDescent="0.3">
      <c r="A218" s="124" t="s">
        <v>868</v>
      </c>
      <c r="B218" s="31" t="s">
        <v>928</v>
      </c>
      <c r="C218" s="31" t="s">
        <v>1005</v>
      </c>
      <c r="D218" s="31">
        <v>6</v>
      </c>
      <c r="E218" s="31">
        <v>197</v>
      </c>
    </row>
    <row r="219" spans="1:5" ht="14.5" thickBot="1" x14ac:dyDescent="0.35">
      <c r="A219" s="124" t="s">
        <v>868</v>
      </c>
      <c r="B219" s="31" t="s">
        <v>928</v>
      </c>
      <c r="C219" s="31" t="s">
        <v>1006</v>
      </c>
      <c r="D219" s="71">
        <v>2</v>
      </c>
      <c r="E219" s="31">
        <v>106</v>
      </c>
    </row>
    <row r="220" spans="1:5" ht="14.5" thickBot="1" x14ac:dyDescent="0.35">
      <c r="A220" s="34"/>
      <c r="B220" s="31"/>
      <c r="C220" s="208"/>
      <c r="D220" s="231">
        <f>SUM(D211:D219)</f>
        <v>62</v>
      </c>
      <c r="E220" s="231">
        <f>SUM(E211:E219)</f>
        <v>2284</v>
      </c>
    </row>
    <row r="222" spans="1:5" x14ac:dyDescent="0.3">
      <c r="A222" s="7" t="s">
        <v>30</v>
      </c>
      <c r="B222" s="27" t="s">
        <v>31</v>
      </c>
    </row>
    <row r="223" spans="1:5" x14ac:dyDescent="0.3">
      <c r="A223" s="7" t="s">
        <v>32</v>
      </c>
      <c r="B223" s="27" t="s">
        <v>33</v>
      </c>
    </row>
    <row r="224" spans="1:5" x14ac:dyDescent="0.3">
      <c r="A224" s="9" t="s">
        <v>34</v>
      </c>
      <c r="B224" s="30" t="s">
        <v>35</v>
      </c>
    </row>
    <row r="225" spans="1:5" ht="28" x14ac:dyDescent="0.3">
      <c r="A225" s="8" t="s">
        <v>36</v>
      </c>
      <c r="B225" s="14" t="s">
        <v>95</v>
      </c>
      <c r="C225" s="14" t="s">
        <v>96</v>
      </c>
      <c r="D225" s="14" t="s">
        <v>97</v>
      </c>
      <c r="E225" s="14" t="s">
        <v>341</v>
      </c>
    </row>
    <row r="227" spans="1:5" x14ac:dyDescent="0.3">
      <c r="E227" s="526" t="s">
        <v>90</v>
      </c>
    </row>
    <row r="229" spans="1:5" ht="15" x14ac:dyDescent="0.3">
      <c r="A229" s="74" t="s">
        <v>164</v>
      </c>
      <c r="B229" s="74" t="s">
        <v>11</v>
      </c>
      <c r="C229" s="74" t="s">
        <v>12</v>
      </c>
      <c r="D229" s="36" t="s">
        <v>230</v>
      </c>
      <c r="E229" s="28" t="s">
        <v>14</v>
      </c>
    </row>
    <row r="230" spans="1:5" x14ac:dyDescent="0.3">
      <c r="A230" s="31" t="s">
        <v>869</v>
      </c>
      <c r="B230" s="31" t="s">
        <v>1007</v>
      </c>
      <c r="C230" s="31" t="s">
        <v>460</v>
      </c>
      <c r="D230" s="31">
        <v>13</v>
      </c>
      <c r="E230" s="122">
        <v>570</v>
      </c>
    </row>
    <row r="231" spans="1:5" ht="14.5" thickBot="1" x14ac:dyDescent="0.35">
      <c r="A231" s="31" t="s">
        <v>869</v>
      </c>
      <c r="B231" s="31" t="s">
        <v>1008</v>
      </c>
      <c r="C231" s="31" t="s">
        <v>1009</v>
      </c>
      <c r="D231" s="31">
        <v>35</v>
      </c>
      <c r="E231" s="122">
        <v>1546</v>
      </c>
    </row>
    <row r="232" spans="1:5" ht="14.5" thickBot="1" x14ac:dyDescent="0.35">
      <c r="A232" s="34"/>
      <c r="B232" s="31"/>
      <c r="C232" s="208"/>
      <c r="D232" s="231">
        <f>SUM(D230:D231)</f>
        <v>48</v>
      </c>
      <c r="E232" s="231">
        <f>SUM(E230:E231)</f>
        <v>2116</v>
      </c>
    </row>
    <row r="234" spans="1:5" x14ac:dyDescent="0.3">
      <c r="A234" s="7" t="s">
        <v>30</v>
      </c>
      <c r="B234" s="27" t="s">
        <v>31</v>
      </c>
    </row>
    <row r="235" spans="1:5" x14ac:dyDescent="0.3">
      <c r="A235" s="7" t="s">
        <v>32</v>
      </c>
      <c r="B235" s="27" t="s">
        <v>33</v>
      </c>
    </row>
    <row r="236" spans="1:5" x14ac:dyDescent="0.3">
      <c r="A236" s="9" t="s">
        <v>34</v>
      </c>
      <c r="B236" s="30" t="s">
        <v>35</v>
      </c>
    </row>
    <row r="237" spans="1:5" ht="28" x14ac:dyDescent="0.3">
      <c r="A237" s="8" t="s">
        <v>36</v>
      </c>
      <c r="B237" s="14" t="s">
        <v>105</v>
      </c>
      <c r="C237" s="14" t="s">
        <v>106</v>
      </c>
      <c r="D237" s="14" t="s">
        <v>1414</v>
      </c>
      <c r="E237" s="14" t="s">
        <v>731</v>
      </c>
    </row>
    <row r="239" spans="1:5" x14ac:dyDescent="0.3">
      <c r="E239" s="526" t="s">
        <v>90</v>
      </c>
    </row>
    <row r="241" spans="1:5" ht="15" x14ac:dyDescent="0.3">
      <c r="A241" s="74" t="s">
        <v>164</v>
      </c>
      <c r="B241" s="74" t="s">
        <v>11</v>
      </c>
      <c r="C241" s="74" t="s">
        <v>12</v>
      </c>
      <c r="D241" s="36" t="s">
        <v>230</v>
      </c>
      <c r="E241" s="28" t="s">
        <v>14</v>
      </c>
    </row>
    <row r="242" spans="1:5" x14ac:dyDescent="0.3">
      <c r="A242" s="25" t="s">
        <v>870</v>
      </c>
      <c r="B242" s="25" t="s">
        <v>1010</v>
      </c>
      <c r="C242" s="31" t="s">
        <v>120</v>
      </c>
      <c r="D242" s="31">
        <v>5</v>
      </c>
      <c r="E242" s="122">
        <v>345</v>
      </c>
    </row>
    <row r="243" spans="1:5" x14ac:dyDescent="0.3">
      <c r="A243" s="25" t="s">
        <v>870</v>
      </c>
      <c r="B243" s="25" t="s">
        <v>1010</v>
      </c>
      <c r="C243" s="31" t="s">
        <v>1011</v>
      </c>
      <c r="D243" s="31">
        <v>4</v>
      </c>
      <c r="E243" s="122">
        <v>171</v>
      </c>
    </row>
    <row r="244" spans="1:5" x14ac:dyDescent="0.3">
      <c r="A244" s="25" t="s">
        <v>870</v>
      </c>
      <c r="B244" s="25" t="s">
        <v>1010</v>
      </c>
      <c r="C244" s="31" t="s">
        <v>224</v>
      </c>
      <c r="D244" s="31">
        <v>6</v>
      </c>
      <c r="E244" s="31">
        <v>480</v>
      </c>
    </row>
    <row r="245" spans="1:5" x14ac:dyDescent="0.3">
      <c r="A245" s="25" t="s">
        <v>870</v>
      </c>
      <c r="B245" s="25" t="s">
        <v>1010</v>
      </c>
      <c r="C245" s="31" t="s">
        <v>1012</v>
      </c>
      <c r="D245" s="31">
        <v>3</v>
      </c>
      <c r="E245" s="31">
        <v>165</v>
      </c>
    </row>
    <row r="246" spans="1:5" x14ac:dyDescent="0.3">
      <c r="A246" s="25" t="s">
        <v>870</v>
      </c>
      <c r="B246" s="25" t="s">
        <v>1010</v>
      </c>
      <c r="C246" s="31" t="s">
        <v>1013</v>
      </c>
      <c r="D246" s="31">
        <v>6</v>
      </c>
      <c r="E246" s="232">
        <v>426</v>
      </c>
    </row>
    <row r="247" spans="1:5" x14ac:dyDescent="0.3">
      <c r="A247" s="25" t="s">
        <v>870</v>
      </c>
      <c r="B247" s="25" t="s">
        <v>1010</v>
      </c>
      <c r="C247" s="31" t="s">
        <v>1014</v>
      </c>
      <c r="D247" s="31">
        <v>6</v>
      </c>
      <c r="E247" s="232">
        <v>428</v>
      </c>
    </row>
    <row r="248" spans="1:5" x14ac:dyDescent="0.3">
      <c r="A248" s="25" t="s">
        <v>870</v>
      </c>
      <c r="B248" s="25" t="s">
        <v>1010</v>
      </c>
      <c r="C248" s="31" t="s">
        <v>125</v>
      </c>
      <c r="D248" s="31">
        <v>6</v>
      </c>
      <c r="E248" s="232">
        <v>469</v>
      </c>
    </row>
    <row r="249" spans="1:5" x14ac:dyDescent="0.3">
      <c r="A249" s="25" t="s">
        <v>870</v>
      </c>
      <c r="B249" s="25" t="s">
        <v>1010</v>
      </c>
      <c r="C249" s="232" t="s">
        <v>1015</v>
      </c>
      <c r="D249" s="232">
        <v>9</v>
      </c>
      <c r="E249" s="232">
        <v>569</v>
      </c>
    </row>
    <row r="250" spans="1:5" x14ac:dyDescent="0.3">
      <c r="A250" s="25" t="s">
        <v>870</v>
      </c>
      <c r="B250" s="25" t="s">
        <v>1010</v>
      </c>
      <c r="C250" s="31" t="s">
        <v>1016</v>
      </c>
      <c r="D250" s="31">
        <v>6</v>
      </c>
      <c r="E250" s="232">
        <v>345</v>
      </c>
    </row>
    <row r="251" spans="1:5" x14ac:dyDescent="0.3">
      <c r="A251" s="25" t="s">
        <v>870</v>
      </c>
      <c r="B251" s="25" t="s">
        <v>1010</v>
      </c>
      <c r="C251" s="31" t="s">
        <v>1017</v>
      </c>
      <c r="D251" s="31">
        <v>6</v>
      </c>
      <c r="E251" s="232">
        <v>332</v>
      </c>
    </row>
    <row r="252" spans="1:5" x14ac:dyDescent="0.3">
      <c r="A252" s="25" t="s">
        <v>870</v>
      </c>
      <c r="B252" s="25" t="s">
        <v>1010</v>
      </c>
      <c r="C252" s="232" t="s">
        <v>1018</v>
      </c>
      <c r="D252" s="232">
        <v>3</v>
      </c>
      <c r="E252" s="232">
        <v>198</v>
      </c>
    </row>
    <row r="253" spans="1:5" x14ac:dyDescent="0.3">
      <c r="A253" s="525"/>
      <c r="B253" s="525"/>
      <c r="C253" s="525"/>
      <c r="D253" s="233">
        <f>SUM(D242:D252)</f>
        <v>60</v>
      </c>
      <c r="E253" s="233">
        <f>SUM(E242:E252)</f>
        <v>3928</v>
      </c>
    </row>
    <row r="255" spans="1:5" x14ac:dyDescent="0.3">
      <c r="A255" s="7" t="s">
        <v>30</v>
      </c>
      <c r="B255" s="27" t="s">
        <v>1939</v>
      </c>
    </row>
    <row r="256" spans="1:5" x14ac:dyDescent="0.3">
      <c r="A256" s="7" t="s">
        <v>32</v>
      </c>
      <c r="B256" s="13" t="s">
        <v>1939</v>
      </c>
    </row>
    <row r="257" spans="1:5" x14ac:dyDescent="0.3">
      <c r="A257" s="9" t="s">
        <v>34</v>
      </c>
      <c r="B257" s="30" t="s">
        <v>35</v>
      </c>
    </row>
    <row r="258" spans="1:5" ht="28" x14ac:dyDescent="0.3">
      <c r="A258" s="8" t="s">
        <v>36</v>
      </c>
      <c r="B258" s="14" t="s">
        <v>105</v>
      </c>
      <c r="C258" s="14" t="s">
        <v>106</v>
      </c>
      <c r="D258" s="14" t="s">
        <v>1414</v>
      </c>
      <c r="E258" s="22"/>
    </row>
    <row r="260" spans="1:5" x14ac:dyDescent="0.3">
      <c r="E260" s="526" t="s">
        <v>90</v>
      </c>
    </row>
    <row r="262" spans="1:5" ht="15" x14ac:dyDescent="0.3">
      <c r="A262" s="28" t="s">
        <v>164</v>
      </c>
      <c r="B262" s="28" t="s">
        <v>11</v>
      </c>
      <c r="C262" s="28" t="s">
        <v>12</v>
      </c>
      <c r="D262" s="94" t="s">
        <v>165</v>
      </c>
      <c r="E262" s="28" t="s">
        <v>14</v>
      </c>
    </row>
    <row r="263" spans="1:5" x14ac:dyDescent="0.3">
      <c r="A263" s="25" t="s">
        <v>871</v>
      </c>
      <c r="B263" s="34" t="s">
        <v>1019</v>
      </c>
      <c r="C263" s="25" t="s">
        <v>1020</v>
      </c>
      <c r="D263" s="25">
        <v>2</v>
      </c>
      <c r="E263" s="25">
        <v>500</v>
      </c>
    </row>
    <row r="265" spans="1:5" x14ac:dyDescent="0.3">
      <c r="A265" s="7" t="s">
        <v>30</v>
      </c>
      <c r="B265" s="27" t="s">
        <v>194</v>
      </c>
    </row>
    <row r="266" spans="1:5" x14ac:dyDescent="0.3">
      <c r="A266" s="9" t="s">
        <v>167</v>
      </c>
      <c r="B266" s="30" t="s">
        <v>35</v>
      </c>
    </row>
    <row r="267" spans="1:5" ht="28" x14ac:dyDescent="0.3">
      <c r="A267" s="8" t="s">
        <v>168</v>
      </c>
      <c r="B267" s="14" t="s">
        <v>195</v>
      </c>
      <c r="C267" s="14" t="s">
        <v>196</v>
      </c>
      <c r="D267" s="14" t="s">
        <v>197</v>
      </c>
      <c r="E267" s="14" t="s">
        <v>198</v>
      </c>
    </row>
    <row r="269" spans="1:5" x14ac:dyDescent="0.3">
      <c r="E269" s="526" t="s">
        <v>90</v>
      </c>
    </row>
    <row r="271" spans="1:5" ht="15" x14ac:dyDescent="0.3">
      <c r="A271" s="28" t="s">
        <v>164</v>
      </c>
      <c r="B271" s="28" t="s">
        <v>11</v>
      </c>
      <c r="C271" s="28" t="s">
        <v>12</v>
      </c>
      <c r="D271" s="94" t="s">
        <v>165</v>
      </c>
      <c r="E271" s="28" t="s">
        <v>14</v>
      </c>
    </row>
    <row r="272" spans="1:5" x14ac:dyDescent="0.3">
      <c r="A272" s="25" t="s">
        <v>872</v>
      </c>
      <c r="B272" s="34" t="s">
        <v>937</v>
      </c>
      <c r="C272" s="25">
        <v>48</v>
      </c>
      <c r="D272" s="25">
        <v>2</v>
      </c>
      <c r="E272" s="25">
        <v>255</v>
      </c>
    </row>
    <row r="274" spans="1:5" x14ac:dyDescent="0.3">
      <c r="A274" s="7" t="s">
        <v>30</v>
      </c>
      <c r="B274" s="27" t="s">
        <v>194</v>
      </c>
    </row>
    <row r="275" spans="1:5" x14ac:dyDescent="0.3">
      <c r="A275" s="9" t="s">
        <v>167</v>
      </c>
      <c r="B275" s="30" t="s">
        <v>35</v>
      </c>
    </row>
    <row r="276" spans="1:5" ht="28" x14ac:dyDescent="0.3">
      <c r="A276" s="8" t="s">
        <v>168</v>
      </c>
      <c r="B276" s="14" t="s">
        <v>195</v>
      </c>
      <c r="C276" s="14" t="s">
        <v>196</v>
      </c>
      <c r="D276" s="14" t="s">
        <v>197</v>
      </c>
      <c r="E276" s="14" t="s">
        <v>198</v>
      </c>
    </row>
    <row r="278" spans="1:5" x14ac:dyDescent="0.3">
      <c r="E278" s="526" t="s">
        <v>90</v>
      </c>
    </row>
    <row r="280" spans="1:5" ht="15" x14ac:dyDescent="0.3">
      <c r="A280" s="28" t="s">
        <v>164</v>
      </c>
      <c r="B280" s="28" t="s">
        <v>11</v>
      </c>
      <c r="C280" s="28" t="s">
        <v>12</v>
      </c>
      <c r="D280" s="94" t="s">
        <v>165</v>
      </c>
      <c r="E280" s="28" t="s">
        <v>14</v>
      </c>
    </row>
    <row r="281" spans="1:5" x14ac:dyDescent="0.3">
      <c r="A281" s="25" t="s">
        <v>873</v>
      </c>
      <c r="B281" s="34" t="s">
        <v>937</v>
      </c>
      <c r="C281" s="25" t="s">
        <v>59</v>
      </c>
      <c r="D281" s="25">
        <v>2</v>
      </c>
      <c r="E281" s="25">
        <v>355</v>
      </c>
    </row>
    <row r="283" spans="1:5" x14ac:dyDescent="0.3">
      <c r="A283" s="7" t="s">
        <v>30</v>
      </c>
      <c r="B283" s="27" t="s">
        <v>194</v>
      </c>
    </row>
    <row r="284" spans="1:5" x14ac:dyDescent="0.3">
      <c r="A284" s="9" t="s">
        <v>167</v>
      </c>
      <c r="B284" s="30" t="s">
        <v>35</v>
      </c>
    </row>
    <row r="285" spans="1:5" ht="28" x14ac:dyDescent="0.3">
      <c r="A285" s="8" t="s">
        <v>168</v>
      </c>
      <c r="B285" s="14" t="s">
        <v>195</v>
      </c>
      <c r="C285" s="14" t="s">
        <v>196</v>
      </c>
      <c r="D285" s="14" t="s">
        <v>197</v>
      </c>
      <c r="E285" s="14" t="s">
        <v>198</v>
      </c>
    </row>
    <row r="287" spans="1:5" x14ac:dyDescent="0.3">
      <c r="E287" s="526" t="s">
        <v>90</v>
      </c>
    </row>
    <row r="289" spans="1:5" ht="15" x14ac:dyDescent="0.3">
      <c r="A289" s="28" t="s">
        <v>164</v>
      </c>
      <c r="B289" s="28" t="s">
        <v>11</v>
      </c>
      <c r="C289" s="28" t="s">
        <v>12</v>
      </c>
      <c r="D289" s="94" t="s">
        <v>165</v>
      </c>
      <c r="E289" s="28" t="s">
        <v>14</v>
      </c>
    </row>
    <row r="290" spans="1:5" x14ac:dyDescent="0.3">
      <c r="A290" s="25" t="s">
        <v>874</v>
      </c>
      <c r="B290" s="34" t="s">
        <v>973</v>
      </c>
      <c r="C290" s="25" t="s">
        <v>1021</v>
      </c>
      <c r="D290" s="25">
        <v>2</v>
      </c>
      <c r="E290" s="25">
        <v>170</v>
      </c>
    </row>
    <row r="292" spans="1:5" x14ac:dyDescent="0.3">
      <c r="A292" s="7" t="s">
        <v>30</v>
      </c>
      <c r="B292" s="27" t="s">
        <v>194</v>
      </c>
    </row>
    <row r="293" spans="1:5" x14ac:dyDescent="0.3">
      <c r="A293" s="9" t="s">
        <v>167</v>
      </c>
      <c r="B293" s="30" t="s">
        <v>35</v>
      </c>
    </row>
    <row r="294" spans="1:5" ht="28" x14ac:dyDescent="0.3">
      <c r="A294" s="8" t="s">
        <v>168</v>
      </c>
      <c r="B294" s="14" t="s">
        <v>195</v>
      </c>
      <c r="C294" s="14" t="s">
        <v>196</v>
      </c>
      <c r="D294" s="14" t="s">
        <v>197</v>
      </c>
      <c r="E294" s="14" t="s">
        <v>198</v>
      </c>
    </row>
    <row r="296" spans="1:5" x14ac:dyDescent="0.3">
      <c r="E296" s="526" t="s">
        <v>90</v>
      </c>
    </row>
    <row r="298" spans="1:5" ht="15" x14ac:dyDescent="0.3">
      <c r="A298" s="28" t="s">
        <v>164</v>
      </c>
      <c r="B298" s="28" t="s">
        <v>11</v>
      </c>
      <c r="C298" s="28" t="s">
        <v>12</v>
      </c>
      <c r="D298" s="94" t="s">
        <v>165</v>
      </c>
      <c r="E298" s="28" t="s">
        <v>14</v>
      </c>
    </row>
    <row r="299" spans="1:5" x14ac:dyDescent="0.3">
      <c r="A299" s="25" t="s">
        <v>875</v>
      </c>
      <c r="B299" s="34" t="s">
        <v>993</v>
      </c>
      <c r="C299" s="25">
        <v>32</v>
      </c>
      <c r="D299" s="25">
        <v>4</v>
      </c>
      <c r="E299" s="25">
        <v>348</v>
      </c>
    </row>
    <row r="301" spans="1:5" x14ac:dyDescent="0.3">
      <c r="A301" s="7" t="s">
        <v>30</v>
      </c>
      <c r="B301" s="27" t="s">
        <v>194</v>
      </c>
    </row>
    <row r="302" spans="1:5" x14ac:dyDescent="0.3">
      <c r="A302" s="9" t="s">
        <v>167</v>
      </c>
      <c r="B302" s="30" t="s">
        <v>35</v>
      </c>
    </row>
    <row r="303" spans="1:5" ht="28" x14ac:dyDescent="0.3">
      <c r="A303" s="8" t="s">
        <v>168</v>
      </c>
      <c r="B303" s="14" t="s">
        <v>195</v>
      </c>
      <c r="C303" s="14" t="s">
        <v>196</v>
      </c>
      <c r="D303" s="14" t="s">
        <v>197</v>
      </c>
      <c r="E303" s="14" t="s">
        <v>198</v>
      </c>
    </row>
    <row r="305" spans="1:5" x14ac:dyDescent="0.3">
      <c r="E305" s="526" t="s">
        <v>90</v>
      </c>
    </row>
    <row r="307" spans="1:5" ht="15" x14ac:dyDescent="0.3">
      <c r="A307" s="28" t="s">
        <v>164</v>
      </c>
      <c r="B307" s="28" t="s">
        <v>11</v>
      </c>
      <c r="C307" s="28" t="s">
        <v>12</v>
      </c>
      <c r="D307" s="94" t="s">
        <v>165</v>
      </c>
      <c r="E307" s="28" t="s">
        <v>14</v>
      </c>
    </row>
    <row r="308" spans="1:5" x14ac:dyDescent="0.3">
      <c r="A308" s="25" t="s">
        <v>1912</v>
      </c>
      <c r="B308" s="34" t="s">
        <v>996</v>
      </c>
      <c r="C308" s="25" t="s">
        <v>1022</v>
      </c>
      <c r="D308" s="25">
        <v>5</v>
      </c>
      <c r="E308" s="25">
        <v>444</v>
      </c>
    </row>
    <row r="310" spans="1:5" x14ac:dyDescent="0.3">
      <c r="A310" s="7" t="s">
        <v>30</v>
      </c>
      <c r="B310" s="27" t="s">
        <v>194</v>
      </c>
    </row>
    <row r="311" spans="1:5" x14ac:dyDescent="0.3">
      <c r="A311" s="9" t="s">
        <v>167</v>
      </c>
      <c r="B311" s="30" t="s">
        <v>35</v>
      </c>
    </row>
    <row r="312" spans="1:5" ht="28" x14ac:dyDescent="0.3">
      <c r="A312" s="8" t="s">
        <v>168</v>
      </c>
      <c r="B312" s="14" t="s">
        <v>195</v>
      </c>
      <c r="C312" s="14" t="s">
        <v>196</v>
      </c>
      <c r="D312" s="14" t="s">
        <v>197</v>
      </c>
      <c r="E312" s="14" t="s">
        <v>198</v>
      </c>
    </row>
    <row r="314" spans="1:5" x14ac:dyDescent="0.3">
      <c r="E314" s="526" t="s">
        <v>90</v>
      </c>
    </row>
    <row r="316" spans="1:5" ht="15" x14ac:dyDescent="0.3">
      <c r="A316" s="28" t="s">
        <v>164</v>
      </c>
      <c r="B316" s="28" t="s">
        <v>11</v>
      </c>
      <c r="C316" s="28" t="s">
        <v>12</v>
      </c>
      <c r="D316" s="94" t="s">
        <v>165</v>
      </c>
      <c r="E316" s="28" t="s">
        <v>14</v>
      </c>
    </row>
    <row r="317" spans="1:5" x14ac:dyDescent="0.3">
      <c r="A317" s="25" t="s">
        <v>1913</v>
      </c>
      <c r="B317" s="34" t="s">
        <v>996</v>
      </c>
      <c r="C317" s="25" t="s">
        <v>1023</v>
      </c>
      <c r="D317" s="25">
        <v>4</v>
      </c>
      <c r="E317" s="25">
        <v>280</v>
      </c>
    </row>
    <row r="319" spans="1:5" x14ac:dyDescent="0.3">
      <c r="A319" s="7" t="s">
        <v>30</v>
      </c>
      <c r="B319" s="27" t="s">
        <v>194</v>
      </c>
    </row>
    <row r="320" spans="1:5" x14ac:dyDescent="0.3">
      <c r="A320" s="9" t="s">
        <v>167</v>
      </c>
      <c r="B320" s="30" t="s">
        <v>35</v>
      </c>
    </row>
    <row r="321" spans="1:5" ht="28" x14ac:dyDescent="0.3">
      <c r="A321" s="8" t="s">
        <v>168</v>
      </c>
      <c r="B321" s="14" t="s">
        <v>195</v>
      </c>
      <c r="C321" s="14" t="s">
        <v>196</v>
      </c>
      <c r="D321" s="14" t="s">
        <v>197</v>
      </c>
      <c r="E321" s="14" t="s">
        <v>198</v>
      </c>
    </row>
    <row r="323" spans="1:5" x14ac:dyDescent="0.3">
      <c r="E323" s="526" t="s">
        <v>90</v>
      </c>
    </row>
  </sheetData>
  <hyperlinks>
    <hyperlink ref="E323" location="'Фрунзенский район'!A1" display="Вернуться к району" xr:uid="{00000000-0004-0000-2000-000000000000}"/>
    <hyperlink ref="E314" location="'Фрунзенский район'!A1" display="Вернуться к району" xr:uid="{00000000-0004-0000-2000-000001000000}"/>
    <hyperlink ref="E305" location="'Фрунзенский район'!A1" display="Вернуться к району" xr:uid="{00000000-0004-0000-2000-000002000000}"/>
    <hyperlink ref="E296" location="'Фрунзенский район'!A1" display="Вернуться к району" xr:uid="{00000000-0004-0000-2000-000003000000}"/>
    <hyperlink ref="E287" location="'Фрунзенский район'!A1" display="Вернуться к району" xr:uid="{00000000-0004-0000-2000-000004000000}"/>
    <hyperlink ref="E278" location="'Фрунзенский район'!A1" display="Вернуться к району" xr:uid="{00000000-0004-0000-2000-000005000000}"/>
    <hyperlink ref="E269" location="'Фрунзенский район'!A1" display="Вернуться к району" xr:uid="{00000000-0004-0000-2000-000006000000}"/>
    <hyperlink ref="E260" location="'Фрунзенский район'!A1" display="Вернуться к району" xr:uid="{00000000-0004-0000-2000-000007000000}"/>
    <hyperlink ref="E239" location="'Фрунзенский район'!A1" display="Вернуться к району" xr:uid="{00000000-0004-0000-2000-000008000000}"/>
    <hyperlink ref="E227" location="'Фрунзенский район'!A1" display="Вернуться к району" xr:uid="{00000000-0004-0000-2000-000009000000}"/>
    <hyperlink ref="E208" location="'Фрунзенский район'!A1" display="Вернуться к району" xr:uid="{00000000-0004-0000-2000-00000A000000}"/>
    <hyperlink ref="E163" location="'Фрунзенский район'!A1" display="Вернуться к району" xr:uid="{00000000-0004-0000-2000-00000B000000}"/>
    <hyperlink ref="E122" location="'Фрунзенский район'!A1" display="Вернуться к району" xr:uid="{00000000-0004-0000-2000-00000C000000}"/>
    <hyperlink ref="E78" location="'Фрунзенский район'!A1" display="Вернуться к району" xr:uid="{00000000-0004-0000-2000-00000D000000}"/>
    <hyperlink ref="E44" location="'Фрунзенский район'!A1" display="Вернуться к району" xr:uid="{00000000-0004-0000-2000-00000E000000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313"/>
  <sheetViews>
    <sheetView workbookViewId="0">
      <pane ySplit="1" topLeftCell="A295" activePane="bottomLeft" state="frozen"/>
      <selection pane="bottomLeft" activeCell="D336" sqref="D336"/>
    </sheetView>
  </sheetViews>
  <sheetFormatPr defaultColWidth="9.1796875" defaultRowHeight="14.5" x14ac:dyDescent="0.35"/>
  <cols>
    <col min="1" max="1" width="23" customWidth="1"/>
    <col min="2" max="2" width="26.81640625" customWidth="1"/>
    <col min="3" max="3" width="19.26953125" customWidth="1"/>
    <col min="4" max="4" width="19.7265625" customWidth="1"/>
    <col min="5" max="5" width="19" customWidth="1"/>
    <col min="6" max="7" width="25.7265625" customWidth="1"/>
  </cols>
  <sheetData>
    <row r="1" spans="1:5" x14ac:dyDescent="0.35">
      <c r="A1" s="36" t="s">
        <v>10</v>
      </c>
      <c r="B1" s="36" t="s">
        <v>11</v>
      </c>
      <c r="C1" s="36" t="s">
        <v>12</v>
      </c>
      <c r="D1" s="36" t="s">
        <v>230</v>
      </c>
      <c r="E1" s="36" t="s">
        <v>14</v>
      </c>
    </row>
    <row r="2" spans="1:5" x14ac:dyDescent="0.35">
      <c r="A2" s="106" t="s">
        <v>606</v>
      </c>
      <c r="B2" s="124" t="s">
        <v>530</v>
      </c>
      <c r="C2" s="116">
        <v>21</v>
      </c>
      <c r="D2" s="106">
        <v>1</v>
      </c>
      <c r="E2" s="117">
        <f t="shared" ref="E2:E56" si="0">D2*36</f>
        <v>36</v>
      </c>
    </row>
    <row r="3" spans="1:5" x14ac:dyDescent="0.35">
      <c r="A3" s="106" t="s">
        <v>606</v>
      </c>
      <c r="B3" s="124" t="s">
        <v>530</v>
      </c>
      <c r="C3" s="116">
        <v>33</v>
      </c>
      <c r="D3" s="106">
        <v>1</v>
      </c>
      <c r="E3" s="165">
        <f t="shared" si="0"/>
        <v>36</v>
      </c>
    </row>
    <row r="4" spans="1:5" x14ac:dyDescent="0.35">
      <c r="A4" s="106" t="s">
        <v>606</v>
      </c>
      <c r="B4" s="124" t="s">
        <v>530</v>
      </c>
      <c r="C4" s="116">
        <v>39</v>
      </c>
      <c r="D4" s="106">
        <v>1</v>
      </c>
      <c r="E4" s="165">
        <f t="shared" si="0"/>
        <v>36</v>
      </c>
    </row>
    <row r="5" spans="1:5" x14ac:dyDescent="0.35">
      <c r="A5" s="106" t="s">
        <v>606</v>
      </c>
      <c r="B5" s="124" t="s">
        <v>530</v>
      </c>
      <c r="C5" s="116">
        <v>57</v>
      </c>
      <c r="D5" s="106">
        <v>1</v>
      </c>
      <c r="E5" s="165">
        <f t="shared" si="0"/>
        <v>36</v>
      </c>
    </row>
    <row r="6" spans="1:5" x14ac:dyDescent="0.35">
      <c r="A6" s="106" t="s">
        <v>606</v>
      </c>
      <c r="B6" s="124" t="s">
        <v>530</v>
      </c>
      <c r="C6" s="116">
        <v>61</v>
      </c>
      <c r="D6" s="106">
        <v>1</v>
      </c>
      <c r="E6" s="165">
        <f t="shared" si="0"/>
        <v>36</v>
      </c>
    </row>
    <row r="7" spans="1:5" x14ac:dyDescent="0.35">
      <c r="A7" s="106" t="s">
        <v>606</v>
      </c>
      <c r="B7" s="123" t="s">
        <v>480</v>
      </c>
      <c r="C7" s="116" t="s">
        <v>1989</v>
      </c>
      <c r="D7" s="106">
        <v>2</v>
      </c>
      <c r="E7" s="165">
        <f t="shared" si="0"/>
        <v>72</v>
      </c>
    </row>
    <row r="8" spans="1:5" x14ac:dyDescent="0.35">
      <c r="A8" s="106" t="s">
        <v>606</v>
      </c>
      <c r="B8" s="166" t="s">
        <v>607</v>
      </c>
      <c r="C8" s="116">
        <v>14</v>
      </c>
      <c r="D8" s="106">
        <v>1</v>
      </c>
      <c r="E8" s="165">
        <f t="shared" si="0"/>
        <v>36</v>
      </c>
    </row>
    <row r="9" spans="1:5" x14ac:dyDescent="0.35">
      <c r="A9" s="106" t="s">
        <v>606</v>
      </c>
      <c r="B9" s="166" t="s">
        <v>607</v>
      </c>
      <c r="C9" s="116">
        <v>18</v>
      </c>
      <c r="D9" s="106">
        <v>1</v>
      </c>
      <c r="E9" s="165">
        <f t="shared" si="0"/>
        <v>36</v>
      </c>
    </row>
    <row r="10" spans="1:5" x14ac:dyDescent="0.35">
      <c r="A10" s="106" t="s">
        <v>606</v>
      </c>
      <c r="B10" s="166" t="s">
        <v>607</v>
      </c>
      <c r="C10" s="116" t="s">
        <v>608</v>
      </c>
      <c r="D10" s="106">
        <v>1</v>
      </c>
      <c r="E10" s="117">
        <f t="shared" si="0"/>
        <v>36</v>
      </c>
    </row>
    <row r="11" spans="1:5" x14ac:dyDescent="0.35">
      <c r="A11" s="106" t="s">
        <v>606</v>
      </c>
      <c r="B11" s="166" t="s">
        <v>607</v>
      </c>
      <c r="C11" s="116">
        <v>24</v>
      </c>
      <c r="D11" s="106">
        <v>1</v>
      </c>
      <c r="E11" s="165">
        <f t="shared" si="0"/>
        <v>36</v>
      </c>
    </row>
    <row r="12" spans="1:5" x14ac:dyDescent="0.35">
      <c r="A12" s="106" t="s">
        <v>606</v>
      </c>
      <c r="B12" s="166" t="s">
        <v>607</v>
      </c>
      <c r="C12" s="116">
        <v>30</v>
      </c>
      <c r="D12" s="106">
        <v>1</v>
      </c>
      <c r="E12" s="165">
        <f t="shared" si="0"/>
        <v>36</v>
      </c>
    </row>
    <row r="13" spans="1:5" x14ac:dyDescent="0.35">
      <c r="A13" s="106" t="s">
        <v>606</v>
      </c>
      <c r="B13" s="166" t="s">
        <v>607</v>
      </c>
      <c r="C13" s="116" t="s">
        <v>609</v>
      </c>
      <c r="D13" s="106">
        <v>1</v>
      </c>
      <c r="E13" s="165">
        <f t="shared" si="0"/>
        <v>36</v>
      </c>
    </row>
    <row r="14" spans="1:5" x14ac:dyDescent="0.35">
      <c r="A14" s="106" t="s">
        <v>606</v>
      </c>
      <c r="B14" s="166" t="s">
        <v>607</v>
      </c>
      <c r="C14" s="116">
        <v>4</v>
      </c>
      <c r="D14" s="106">
        <v>1</v>
      </c>
      <c r="E14" s="165">
        <f t="shared" si="0"/>
        <v>36</v>
      </c>
    </row>
    <row r="15" spans="1:5" x14ac:dyDescent="0.35">
      <c r="A15" s="106" t="s">
        <v>606</v>
      </c>
      <c r="B15" s="166" t="s">
        <v>607</v>
      </c>
      <c r="C15" s="116">
        <v>50</v>
      </c>
      <c r="D15" s="106">
        <v>1</v>
      </c>
      <c r="E15" s="165">
        <f t="shared" si="0"/>
        <v>36</v>
      </c>
    </row>
    <row r="16" spans="1:5" x14ac:dyDescent="0.35">
      <c r="A16" s="106" t="s">
        <v>606</v>
      </c>
      <c r="B16" s="123" t="s">
        <v>610</v>
      </c>
      <c r="C16" s="116" t="s">
        <v>252</v>
      </c>
      <c r="D16" s="106">
        <v>5</v>
      </c>
      <c r="E16" s="165">
        <f t="shared" si="0"/>
        <v>180</v>
      </c>
    </row>
    <row r="17" spans="1:5" x14ac:dyDescent="0.35">
      <c r="A17" s="106" t="s">
        <v>606</v>
      </c>
      <c r="B17" s="123" t="s">
        <v>611</v>
      </c>
      <c r="C17" s="116" t="s">
        <v>404</v>
      </c>
      <c r="D17" s="106">
        <v>5</v>
      </c>
      <c r="E17" s="117">
        <f t="shared" si="0"/>
        <v>180</v>
      </c>
    </row>
    <row r="18" spans="1:5" x14ac:dyDescent="0.35">
      <c r="A18" s="106" t="s">
        <v>606</v>
      </c>
      <c r="B18" s="123" t="s">
        <v>611</v>
      </c>
      <c r="C18" s="116" t="s">
        <v>612</v>
      </c>
      <c r="D18" s="106">
        <v>3</v>
      </c>
      <c r="E18" s="165">
        <f t="shared" si="0"/>
        <v>108</v>
      </c>
    </row>
    <row r="19" spans="1:5" x14ac:dyDescent="0.35">
      <c r="A19" s="106" t="s">
        <v>606</v>
      </c>
      <c r="B19" s="123" t="s">
        <v>611</v>
      </c>
      <c r="C19" s="116" t="s">
        <v>502</v>
      </c>
      <c r="D19" s="106">
        <v>4</v>
      </c>
      <c r="E19" s="165">
        <f t="shared" si="0"/>
        <v>144</v>
      </c>
    </row>
    <row r="20" spans="1:5" x14ac:dyDescent="0.35">
      <c r="A20" s="106" t="s">
        <v>606</v>
      </c>
      <c r="B20" s="123" t="s">
        <v>611</v>
      </c>
      <c r="C20" s="116" t="s">
        <v>487</v>
      </c>
      <c r="D20" s="106">
        <v>5</v>
      </c>
      <c r="E20" s="165">
        <f t="shared" si="0"/>
        <v>180</v>
      </c>
    </row>
    <row r="21" spans="1:5" x14ac:dyDescent="0.35">
      <c r="A21" s="106" t="s">
        <v>606</v>
      </c>
      <c r="B21" s="123" t="s">
        <v>611</v>
      </c>
      <c r="C21" s="116">
        <v>52</v>
      </c>
      <c r="D21" s="106">
        <v>1</v>
      </c>
      <c r="E21" s="165">
        <f t="shared" si="0"/>
        <v>36</v>
      </c>
    </row>
    <row r="22" spans="1:5" x14ac:dyDescent="0.35">
      <c r="A22" s="106" t="s">
        <v>606</v>
      </c>
      <c r="B22" s="123" t="s">
        <v>480</v>
      </c>
      <c r="C22" s="116">
        <v>115</v>
      </c>
      <c r="D22" s="106">
        <v>6</v>
      </c>
      <c r="E22" s="165">
        <f t="shared" si="0"/>
        <v>216</v>
      </c>
    </row>
    <row r="23" spans="1:5" x14ac:dyDescent="0.35">
      <c r="A23" s="106" t="s">
        <v>606</v>
      </c>
      <c r="B23" s="123" t="s">
        <v>480</v>
      </c>
      <c r="C23" s="116" t="s">
        <v>613</v>
      </c>
      <c r="D23" s="106">
        <v>5</v>
      </c>
      <c r="E23" s="165">
        <f t="shared" si="0"/>
        <v>180</v>
      </c>
    </row>
    <row r="24" spans="1:5" x14ac:dyDescent="0.35">
      <c r="A24" s="106" t="s">
        <v>606</v>
      </c>
      <c r="B24" s="123" t="s">
        <v>480</v>
      </c>
      <c r="C24" s="116">
        <v>119</v>
      </c>
      <c r="D24" s="106">
        <v>2</v>
      </c>
      <c r="E24" s="165">
        <f t="shared" si="0"/>
        <v>72</v>
      </c>
    </row>
    <row r="25" spans="1:5" x14ac:dyDescent="0.35">
      <c r="A25" s="106" t="s">
        <v>606</v>
      </c>
      <c r="B25" s="123" t="s">
        <v>480</v>
      </c>
      <c r="C25" s="116">
        <v>127</v>
      </c>
      <c r="D25" s="106">
        <v>2</v>
      </c>
      <c r="E25" s="117">
        <f t="shared" si="0"/>
        <v>72</v>
      </c>
    </row>
    <row r="26" spans="1:5" x14ac:dyDescent="0.35">
      <c r="A26" s="106" t="s">
        <v>606</v>
      </c>
      <c r="B26" s="166" t="s">
        <v>607</v>
      </c>
      <c r="C26" s="116">
        <v>23</v>
      </c>
      <c r="D26" s="106">
        <v>4</v>
      </c>
      <c r="E26" s="165">
        <f t="shared" si="0"/>
        <v>144</v>
      </c>
    </row>
    <row r="27" spans="1:5" x14ac:dyDescent="0.35">
      <c r="A27" s="106" t="s">
        <v>606</v>
      </c>
      <c r="B27" s="123" t="s">
        <v>527</v>
      </c>
      <c r="C27" s="116" t="s">
        <v>415</v>
      </c>
      <c r="D27" s="106">
        <v>9</v>
      </c>
      <c r="E27" s="165">
        <f t="shared" si="0"/>
        <v>324</v>
      </c>
    </row>
    <row r="28" spans="1:5" x14ac:dyDescent="0.35">
      <c r="A28" s="106" t="s">
        <v>606</v>
      </c>
      <c r="B28" s="123" t="s">
        <v>527</v>
      </c>
      <c r="C28" s="116">
        <v>26</v>
      </c>
      <c r="D28" s="106">
        <v>1</v>
      </c>
      <c r="E28" s="165">
        <f t="shared" si="0"/>
        <v>36</v>
      </c>
    </row>
    <row r="29" spans="1:5" x14ac:dyDescent="0.35">
      <c r="A29" s="106" t="s">
        <v>606</v>
      </c>
      <c r="B29" s="123" t="s">
        <v>614</v>
      </c>
      <c r="C29" s="116">
        <v>136</v>
      </c>
      <c r="D29" s="106">
        <v>1</v>
      </c>
      <c r="E29" s="165">
        <f t="shared" si="0"/>
        <v>36</v>
      </c>
    </row>
    <row r="30" spans="1:5" x14ac:dyDescent="0.35">
      <c r="A30" s="106" t="s">
        <v>606</v>
      </c>
      <c r="B30" s="123" t="s">
        <v>615</v>
      </c>
      <c r="C30" s="116">
        <v>15</v>
      </c>
      <c r="D30" s="106">
        <v>1</v>
      </c>
      <c r="E30" s="165">
        <f t="shared" si="0"/>
        <v>36</v>
      </c>
    </row>
    <row r="31" spans="1:5" x14ac:dyDescent="0.35">
      <c r="A31" s="106" t="s">
        <v>606</v>
      </c>
      <c r="B31" s="123" t="s">
        <v>616</v>
      </c>
      <c r="C31" s="116" t="s">
        <v>405</v>
      </c>
      <c r="D31" s="106">
        <v>1</v>
      </c>
      <c r="E31" s="165">
        <f t="shared" si="0"/>
        <v>36</v>
      </c>
    </row>
    <row r="32" spans="1:5" x14ac:dyDescent="0.35">
      <c r="A32" s="106" t="s">
        <v>606</v>
      </c>
      <c r="B32" s="123" t="s">
        <v>617</v>
      </c>
      <c r="C32" s="116" t="s">
        <v>618</v>
      </c>
      <c r="D32" s="106">
        <v>1</v>
      </c>
      <c r="E32" s="165">
        <f t="shared" si="0"/>
        <v>36</v>
      </c>
    </row>
    <row r="33" spans="1:5" x14ac:dyDescent="0.35">
      <c r="A33" s="106" t="s">
        <v>606</v>
      </c>
      <c r="B33" s="13" t="s">
        <v>619</v>
      </c>
      <c r="C33" s="167" t="s">
        <v>620</v>
      </c>
      <c r="D33" s="13">
        <v>1</v>
      </c>
      <c r="E33" s="117">
        <f t="shared" si="0"/>
        <v>36</v>
      </c>
    </row>
    <row r="34" spans="1:5" x14ac:dyDescent="0.35">
      <c r="A34" s="106" t="s">
        <v>606</v>
      </c>
      <c r="B34" s="13" t="s">
        <v>621</v>
      </c>
      <c r="C34" s="167" t="s">
        <v>622</v>
      </c>
      <c r="D34" s="13">
        <v>1</v>
      </c>
      <c r="E34" s="165">
        <f t="shared" si="0"/>
        <v>36</v>
      </c>
    </row>
    <row r="35" spans="1:5" x14ac:dyDescent="0.35">
      <c r="A35" s="106" t="s">
        <v>606</v>
      </c>
      <c r="B35" s="13" t="s">
        <v>623</v>
      </c>
      <c r="C35" s="167" t="s">
        <v>624</v>
      </c>
      <c r="D35" s="13">
        <v>0</v>
      </c>
      <c r="E35" s="165">
        <f t="shared" si="0"/>
        <v>0</v>
      </c>
    </row>
    <row r="36" spans="1:5" x14ac:dyDescent="0.35">
      <c r="A36" s="106" t="s">
        <v>606</v>
      </c>
      <c r="B36" s="13" t="s">
        <v>623</v>
      </c>
      <c r="C36" s="167" t="s">
        <v>625</v>
      </c>
      <c r="D36" s="13">
        <v>1</v>
      </c>
      <c r="E36" s="165">
        <f t="shared" si="0"/>
        <v>36</v>
      </c>
    </row>
    <row r="37" spans="1:5" x14ac:dyDescent="0.35">
      <c r="A37" s="106" t="s">
        <v>606</v>
      </c>
      <c r="B37" s="168" t="s">
        <v>626</v>
      </c>
      <c r="C37" s="116">
        <v>21</v>
      </c>
      <c r="D37" s="106">
        <v>1</v>
      </c>
      <c r="E37" s="165">
        <f t="shared" si="0"/>
        <v>36</v>
      </c>
    </row>
    <row r="38" spans="1:5" x14ac:dyDescent="0.35">
      <c r="A38" s="106" t="s">
        <v>606</v>
      </c>
      <c r="B38" s="168" t="s">
        <v>626</v>
      </c>
      <c r="C38" s="116" t="s">
        <v>612</v>
      </c>
      <c r="D38" s="106">
        <v>1</v>
      </c>
      <c r="E38" s="165">
        <f t="shared" si="0"/>
        <v>36</v>
      </c>
    </row>
    <row r="39" spans="1:5" x14ac:dyDescent="0.35">
      <c r="A39" s="106" t="s">
        <v>606</v>
      </c>
      <c r="B39" s="168" t="s">
        <v>626</v>
      </c>
      <c r="C39" s="116">
        <v>29</v>
      </c>
      <c r="D39" s="106">
        <v>1</v>
      </c>
      <c r="E39" s="165">
        <f t="shared" si="0"/>
        <v>36</v>
      </c>
    </row>
    <row r="40" spans="1:5" x14ac:dyDescent="0.35">
      <c r="A40" s="106" t="s">
        <v>606</v>
      </c>
      <c r="B40" s="168" t="s">
        <v>626</v>
      </c>
      <c r="C40" s="116">
        <v>33</v>
      </c>
      <c r="D40" s="106">
        <v>1</v>
      </c>
      <c r="E40" s="165">
        <f t="shared" si="0"/>
        <v>36</v>
      </c>
    </row>
    <row r="41" spans="1:5" x14ac:dyDescent="0.35">
      <c r="A41" s="106" t="s">
        <v>606</v>
      </c>
      <c r="B41" s="168" t="s">
        <v>626</v>
      </c>
      <c r="C41" s="116">
        <v>35</v>
      </c>
      <c r="D41" s="106">
        <v>1</v>
      </c>
      <c r="E41" s="117">
        <f t="shared" si="0"/>
        <v>36</v>
      </c>
    </row>
    <row r="42" spans="1:5" x14ac:dyDescent="0.35">
      <c r="A42" s="106" t="s">
        <v>606</v>
      </c>
      <c r="B42" s="168" t="s">
        <v>626</v>
      </c>
      <c r="C42" s="116">
        <v>69</v>
      </c>
      <c r="D42" s="106">
        <v>1</v>
      </c>
      <c r="E42" s="165">
        <f t="shared" si="0"/>
        <v>36</v>
      </c>
    </row>
    <row r="43" spans="1:5" x14ac:dyDescent="0.35">
      <c r="A43" s="106" t="s">
        <v>606</v>
      </c>
      <c r="B43" s="168" t="s">
        <v>626</v>
      </c>
      <c r="C43" s="116">
        <v>80</v>
      </c>
      <c r="D43" s="106">
        <v>1</v>
      </c>
      <c r="E43" s="165">
        <f t="shared" si="0"/>
        <v>36</v>
      </c>
    </row>
    <row r="44" spans="1:5" x14ac:dyDescent="0.35">
      <c r="A44" s="106" t="s">
        <v>606</v>
      </c>
      <c r="B44" s="168" t="s">
        <v>626</v>
      </c>
      <c r="C44" s="116" t="s">
        <v>627</v>
      </c>
      <c r="D44" s="106">
        <v>5</v>
      </c>
      <c r="E44" s="165">
        <f t="shared" si="0"/>
        <v>180</v>
      </c>
    </row>
    <row r="45" spans="1:5" x14ac:dyDescent="0.35">
      <c r="A45" s="106" t="s">
        <v>606</v>
      </c>
      <c r="B45" s="123" t="s">
        <v>527</v>
      </c>
      <c r="C45" s="116" t="s">
        <v>587</v>
      </c>
      <c r="D45" s="106">
        <v>2</v>
      </c>
      <c r="E45" s="165">
        <f t="shared" si="0"/>
        <v>72</v>
      </c>
    </row>
    <row r="46" spans="1:5" x14ac:dyDescent="0.35">
      <c r="A46" s="106" t="s">
        <v>606</v>
      </c>
      <c r="B46" s="123" t="s">
        <v>527</v>
      </c>
      <c r="C46" s="116" t="s">
        <v>588</v>
      </c>
      <c r="D46" s="106">
        <v>3</v>
      </c>
      <c r="E46" s="165">
        <f t="shared" si="0"/>
        <v>108</v>
      </c>
    </row>
    <row r="47" spans="1:5" x14ac:dyDescent="0.35">
      <c r="A47" s="106" t="s">
        <v>606</v>
      </c>
      <c r="B47" s="123" t="s">
        <v>527</v>
      </c>
      <c r="C47" s="116" t="s">
        <v>589</v>
      </c>
      <c r="D47" s="106">
        <v>5</v>
      </c>
      <c r="E47" s="165">
        <f t="shared" si="0"/>
        <v>180</v>
      </c>
    </row>
    <row r="48" spans="1:5" x14ac:dyDescent="0.35">
      <c r="A48" s="106" t="s">
        <v>606</v>
      </c>
      <c r="B48" s="123" t="s">
        <v>527</v>
      </c>
      <c r="C48" s="169" t="s">
        <v>507</v>
      </c>
      <c r="D48" s="106">
        <v>4</v>
      </c>
      <c r="E48" s="165">
        <f t="shared" si="0"/>
        <v>144</v>
      </c>
    </row>
    <row r="49" spans="1:5" x14ac:dyDescent="0.35">
      <c r="A49" s="106" t="s">
        <v>606</v>
      </c>
      <c r="B49" s="123" t="s">
        <v>480</v>
      </c>
      <c r="C49" s="169" t="s">
        <v>1990</v>
      </c>
      <c r="D49" s="106">
        <v>2</v>
      </c>
      <c r="E49" s="165">
        <f t="shared" si="0"/>
        <v>72</v>
      </c>
    </row>
    <row r="50" spans="1:5" x14ac:dyDescent="0.35">
      <c r="A50" s="106" t="s">
        <v>606</v>
      </c>
      <c r="B50" s="123" t="s">
        <v>480</v>
      </c>
      <c r="C50" s="169">
        <v>131</v>
      </c>
      <c r="D50" s="106">
        <v>2</v>
      </c>
      <c r="E50" s="165">
        <f t="shared" si="0"/>
        <v>72</v>
      </c>
    </row>
    <row r="51" spans="1:5" x14ac:dyDescent="0.35">
      <c r="A51" s="106" t="s">
        <v>606</v>
      </c>
      <c r="B51" s="123" t="s">
        <v>617</v>
      </c>
      <c r="C51" s="169">
        <v>46</v>
      </c>
      <c r="D51" s="106">
        <v>1</v>
      </c>
      <c r="E51" s="165">
        <f t="shared" si="0"/>
        <v>36</v>
      </c>
    </row>
    <row r="52" spans="1:5" x14ac:dyDescent="0.35">
      <c r="A52" s="106" t="s">
        <v>606</v>
      </c>
      <c r="B52" s="166" t="s">
        <v>607</v>
      </c>
      <c r="C52" s="169">
        <v>12</v>
      </c>
      <c r="D52" s="106">
        <v>1</v>
      </c>
      <c r="E52" s="165">
        <f t="shared" si="0"/>
        <v>36</v>
      </c>
    </row>
    <row r="53" spans="1:5" x14ac:dyDescent="0.35">
      <c r="A53" s="106" t="s">
        <v>606</v>
      </c>
      <c r="B53" s="123" t="s">
        <v>610</v>
      </c>
      <c r="C53" s="116" t="s">
        <v>345</v>
      </c>
      <c r="D53" s="106">
        <v>4</v>
      </c>
      <c r="E53" s="117">
        <f t="shared" si="0"/>
        <v>144</v>
      </c>
    </row>
    <row r="54" spans="1:5" x14ac:dyDescent="0.35">
      <c r="A54" s="106" t="s">
        <v>606</v>
      </c>
      <c r="B54" s="123" t="s">
        <v>610</v>
      </c>
      <c r="C54" s="116" t="s">
        <v>628</v>
      </c>
      <c r="D54" s="106">
        <v>5</v>
      </c>
      <c r="E54" s="165">
        <f t="shared" si="0"/>
        <v>180</v>
      </c>
    </row>
    <row r="55" spans="1:5" x14ac:dyDescent="0.35">
      <c r="A55" s="106" t="s">
        <v>606</v>
      </c>
      <c r="B55" s="123" t="s">
        <v>610</v>
      </c>
      <c r="C55" s="116" t="s">
        <v>629</v>
      </c>
      <c r="D55" s="106">
        <v>11</v>
      </c>
      <c r="E55" s="165">
        <f t="shared" si="0"/>
        <v>396</v>
      </c>
    </row>
    <row r="56" spans="1:5" x14ac:dyDescent="0.35">
      <c r="A56" s="106" t="s">
        <v>606</v>
      </c>
      <c r="B56" s="123" t="s">
        <v>610</v>
      </c>
      <c r="C56" s="116" t="s">
        <v>630</v>
      </c>
      <c r="D56" s="106">
        <v>1</v>
      </c>
      <c r="E56" s="165">
        <f t="shared" si="0"/>
        <v>36</v>
      </c>
    </row>
    <row r="57" spans="1:5" ht="15" thickBot="1" x14ac:dyDescent="0.4">
      <c r="A57" s="170"/>
      <c r="B57" s="171"/>
      <c r="C57" s="172"/>
      <c r="D57" s="173">
        <f>SUM(D2:D56)</f>
        <v>127</v>
      </c>
      <c r="E57" s="174">
        <f>SUM(E2:E56)</f>
        <v>4572</v>
      </c>
    </row>
    <row r="59" spans="1:5" x14ac:dyDescent="0.35">
      <c r="A59" s="7" t="s">
        <v>30</v>
      </c>
      <c r="B59" s="27" t="s">
        <v>31</v>
      </c>
      <c r="C59" s="2"/>
      <c r="D59" s="2"/>
      <c r="E59" s="2"/>
    </row>
    <row r="60" spans="1:5" x14ac:dyDescent="0.35">
      <c r="A60" s="7" t="s">
        <v>32</v>
      </c>
      <c r="B60" s="27" t="s">
        <v>33</v>
      </c>
      <c r="C60" s="2"/>
      <c r="D60" s="2"/>
      <c r="E60" s="2"/>
    </row>
    <row r="61" spans="1:5" x14ac:dyDescent="0.35">
      <c r="A61" s="9" t="s">
        <v>34</v>
      </c>
      <c r="B61" s="30" t="s">
        <v>35</v>
      </c>
      <c r="C61" s="2"/>
      <c r="D61" s="2"/>
      <c r="E61" s="2"/>
    </row>
    <row r="62" spans="1:5" ht="28" x14ac:dyDescent="0.35">
      <c r="A62" s="8" t="s">
        <v>36</v>
      </c>
      <c r="B62" s="14" t="s">
        <v>484</v>
      </c>
      <c r="C62" s="14" t="s">
        <v>38</v>
      </c>
      <c r="D62" s="14" t="s">
        <v>39</v>
      </c>
      <c r="E62" s="14" t="s">
        <v>40</v>
      </c>
    </row>
    <row r="63" spans="1:5" x14ac:dyDescent="0.35">
      <c r="B63" s="98"/>
      <c r="C63" s="98"/>
      <c r="D63" s="98"/>
      <c r="E63" s="98"/>
    </row>
    <row r="64" spans="1:5" x14ac:dyDescent="0.35">
      <c r="B64" s="98"/>
      <c r="C64" s="98"/>
      <c r="D64" s="98"/>
      <c r="E64" s="99" t="s">
        <v>90</v>
      </c>
    </row>
    <row r="66" spans="1:5" x14ac:dyDescent="0.35">
      <c r="A66" s="175" t="s">
        <v>10</v>
      </c>
      <c r="B66" s="176" t="s">
        <v>11</v>
      </c>
      <c r="C66" s="175" t="s">
        <v>12</v>
      </c>
      <c r="D66" s="36" t="s">
        <v>230</v>
      </c>
      <c r="E66" s="28" t="s">
        <v>14</v>
      </c>
    </row>
    <row r="67" spans="1:5" x14ac:dyDescent="0.35">
      <c r="A67" s="106" t="s">
        <v>631</v>
      </c>
      <c r="B67" s="123" t="s">
        <v>610</v>
      </c>
      <c r="C67" s="106" t="s">
        <v>587</v>
      </c>
      <c r="D67" s="106">
        <v>9</v>
      </c>
      <c r="E67" s="117">
        <f t="shared" ref="E67:E86" si="1">D67*36</f>
        <v>324</v>
      </c>
    </row>
    <row r="68" spans="1:5" x14ac:dyDescent="0.35">
      <c r="A68" s="106" t="s">
        <v>631</v>
      </c>
      <c r="B68" s="123" t="s">
        <v>610</v>
      </c>
      <c r="C68" s="106" t="s">
        <v>504</v>
      </c>
      <c r="D68" s="106">
        <v>1</v>
      </c>
      <c r="E68" s="117">
        <f t="shared" si="1"/>
        <v>36</v>
      </c>
    </row>
    <row r="69" spans="1:5" x14ac:dyDescent="0.35">
      <c r="A69" s="106" t="s">
        <v>631</v>
      </c>
      <c r="B69" s="123" t="s">
        <v>610</v>
      </c>
      <c r="C69" s="106" t="s">
        <v>632</v>
      </c>
      <c r="D69" s="106">
        <v>1</v>
      </c>
      <c r="E69" s="105">
        <f t="shared" si="1"/>
        <v>36</v>
      </c>
    </row>
    <row r="70" spans="1:5" x14ac:dyDescent="0.35">
      <c r="A70" s="106" t="s">
        <v>631</v>
      </c>
      <c r="B70" s="123" t="s">
        <v>610</v>
      </c>
      <c r="C70" s="106" t="s">
        <v>633</v>
      </c>
      <c r="D70" s="106">
        <v>1</v>
      </c>
      <c r="E70" s="105">
        <f t="shared" si="1"/>
        <v>36</v>
      </c>
    </row>
    <row r="71" spans="1:5" x14ac:dyDescent="0.35">
      <c r="A71" s="106" t="s">
        <v>631</v>
      </c>
      <c r="B71" s="123" t="s">
        <v>610</v>
      </c>
      <c r="C71" s="106" t="s">
        <v>509</v>
      </c>
      <c r="D71" s="106">
        <v>5</v>
      </c>
      <c r="E71" s="105">
        <f t="shared" si="1"/>
        <v>180</v>
      </c>
    </row>
    <row r="72" spans="1:5" x14ac:dyDescent="0.35">
      <c r="A72" s="106" t="s">
        <v>631</v>
      </c>
      <c r="B72" s="123" t="s">
        <v>610</v>
      </c>
      <c r="C72" s="106" t="s">
        <v>267</v>
      </c>
      <c r="D72" s="106">
        <v>4</v>
      </c>
      <c r="E72" s="105">
        <f t="shared" si="1"/>
        <v>144</v>
      </c>
    </row>
    <row r="73" spans="1:5" x14ac:dyDescent="0.35">
      <c r="A73" s="106" t="s">
        <v>631</v>
      </c>
      <c r="B73" s="123" t="s">
        <v>610</v>
      </c>
      <c r="C73" s="106" t="s">
        <v>634</v>
      </c>
      <c r="D73" s="106">
        <v>1</v>
      </c>
      <c r="E73" s="105">
        <f t="shared" si="1"/>
        <v>36</v>
      </c>
    </row>
    <row r="74" spans="1:5" x14ac:dyDescent="0.35">
      <c r="A74" s="106" t="s">
        <v>631</v>
      </c>
      <c r="B74" s="123" t="s">
        <v>527</v>
      </c>
      <c r="C74" s="106">
        <v>13</v>
      </c>
      <c r="D74" s="106">
        <v>2</v>
      </c>
      <c r="E74" s="117">
        <f t="shared" si="1"/>
        <v>72</v>
      </c>
    </row>
    <row r="75" spans="1:5" x14ac:dyDescent="0.35">
      <c r="A75" s="106" t="s">
        <v>631</v>
      </c>
      <c r="B75" s="123" t="s">
        <v>610</v>
      </c>
      <c r="C75" s="106">
        <v>11</v>
      </c>
      <c r="D75" s="106">
        <v>2</v>
      </c>
      <c r="E75" s="117">
        <f t="shared" si="1"/>
        <v>72</v>
      </c>
    </row>
    <row r="76" spans="1:5" x14ac:dyDescent="0.35">
      <c r="A76" s="106" t="s">
        <v>631</v>
      </c>
      <c r="B76" s="123" t="s">
        <v>610</v>
      </c>
      <c r="C76" s="106">
        <v>13</v>
      </c>
      <c r="D76" s="106">
        <v>2</v>
      </c>
      <c r="E76" s="117">
        <f t="shared" si="1"/>
        <v>72</v>
      </c>
    </row>
    <row r="77" spans="1:5" x14ac:dyDescent="0.35">
      <c r="A77" s="106" t="s">
        <v>631</v>
      </c>
      <c r="B77" s="123" t="s">
        <v>610</v>
      </c>
      <c r="C77" s="106" t="s">
        <v>635</v>
      </c>
      <c r="D77" s="106">
        <v>5</v>
      </c>
      <c r="E77" s="117">
        <f t="shared" si="1"/>
        <v>180</v>
      </c>
    </row>
    <row r="78" spans="1:5" x14ac:dyDescent="0.35">
      <c r="A78" s="106" t="s">
        <v>631</v>
      </c>
      <c r="B78" s="123" t="s">
        <v>610</v>
      </c>
      <c r="C78" s="106" t="s">
        <v>477</v>
      </c>
      <c r="D78" s="106">
        <v>0</v>
      </c>
      <c r="E78" s="117">
        <f t="shared" si="1"/>
        <v>0</v>
      </c>
    </row>
    <row r="79" spans="1:5" x14ac:dyDescent="0.35">
      <c r="A79" s="106" t="s">
        <v>631</v>
      </c>
      <c r="B79" s="123" t="s">
        <v>610</v>
      </c>
      <c r="C79" s="106">
        <v>35</v>
      </c>
      <c r="D79" s="106">
        <v>1</v>
      </c>
      <c r="E79" s="117">
        <f t="shared" si="1"/>
        <v>36</v>
      </c>
    </row>
    <row r="80" spans="1:5" x14ac:dyDescent="0.35">
      <c r="A80" s="106" t="s">
        <v>631</v>
      </c>
      <c r="B80" s="123" t="s">
        <v>610</v>
      </c>
      <c r="C80" s="106">
        <v>37</v>
      </c>
      <c r="D80" s="106">
        <v>1</v>
      </c>
      <c r="E80" s="117">
        <f t="shared" si="1"/>
        <v>36</v>
      </c>
    </row>
    <row r="81" spans="1:5" x14ac:dyDescent="0.35">
      <c r="A81" s="106" t="s">
        <v>631</v>
      </c>
      <c r="B81" s="123" t="s">
        <v>636</v>
      </c>
      <c r="C81" s="106">
        <v>16</v>
      </c>
      <c r="D81" s="106">
        <v>1</v>
      </c>
      <c r="E81" s="105">
        <f t="shared" si="1"/>
        <v>36</v>
      </c>
    </row>
    <row r="82" spans="1:5" x14ac:dyDescent="0.35">
      <c r="A82" s="106" t="s">
        <v>631</v>
      </c>
      <c r="B82" s="123" t="s">
        <v>636</v>
      </c>
      <c r="C82" s="106" t="s">
        <v>637</v>
      </c>
      <c r="D82" s="106">
        <v>1</v>
      </c>
      <c r="E82" s="105">
        <f t="shared" si="1"/>
        <v>36</v>
      </c>
    </row>
    <row r="83" spans="1:5" x14ac:dyDescent="0.35">
      <c r="A83" s="106" t="s">
        <v>631</v>
      </c>
      <c r="B83" s="123" t="s">
        <v>636</v>
      </c>
      <c r="C83" s="106">
        <v>25</v>
      </c>
      <c r="D83" s="106">
        <v>3</v>
      </c>
      <c r="E83" s="105">
        <f t="shared" si="1"/>
        <v>108</v>
      </c>
    </row>
    <row r="84" spans="1:5" x14ac:dyDescent="0.35">
      <c r="A84" s="106" t="s">
        <v>631</v>
      </c>
      <c r="B84" s="123" t="s">
        <v>636</v>
      </c>
      <c r="C84" s="106" t="s">
        <v>638</v>
      </c>
      <c r="D84" s="106">
        <v>1</v>
      </c>
      <c r="E84" s="105">
        <f t="shared" si="1"/>
        <v>36</v>
      </c>
    </row>
    <row r="85" spans="1:5" x14ac:dyDescent="0.35">
      <c r="A85" s="106" t="s">
        <v>631</v>
      </c>
      <c r="B85" s="123" t="s">
        <v>636</v>
      </c>
      <c r="C85" s="106">
        <v>31</v>
      </c>
      <c r="D85" s="106">
        <v>3</v>
      </c>
      <c r="E85" s="105">
        <f t="shared" si="1"/>
        <v>108</v>
      </c>
    </row>
    <row r="86" spans="1:5" x14ac:dyDescent="0.35">
      <c r="A86" s="106" t="s">
        <v>631</v>
      </c>
      <c r="B86" s="123" t="s">
        <v>636</v>
      </c>
      <c r="C86" s="106">
        <v>35</v>
      </c>
      <c r="D86" s="106">
        <v>5</v>
      </c>
      <c r="E86" s="105">
        <f t="shared" si="1"/>
        <v>180</v>
      </c>
    </row>
    <row r="87" spans="1:5" x14ac:dyDescent="0.35">
      <c r="A87" s="106" t="s">
        <v>631</v>
      </c>
      <c r="B87" s="123" t="s">
        <v>636</v>
      </c>
      <c r="C87" s="106">
        <v>66</v>
      </c>
      <c r="D87" s="106">
        <v>1</v>
      </c>
      <c r="E87" s="105">
        <v>230</v>
      </c>
    </row>
    <row r="88" spans="1:5" x14ac:dyDescent="0.35">
      <c r="A88" s="106" t="s">
        <v>631</v>
      </c>
      <c r="B88" s="123" t="s">
        <v>636</v>
      </c>
      <c r="C88" s="106">
        <v>50</v>
      </c>
      <c r="D88" s="106">
        <v>4</v>
      </c>
      <c r="E88" s="105">
        <f t="shared" ref="E88:E101" si="2">D88*36</f>
        <v>144</v>
      </c>
    </row>
    <row r="89" spans="1:5" x14ac:dyDescent="0.35">
      <c r="A89" s="106" t="s">
        <v>631</v>
      </c>
      <c r="B89" s="123" t="s">
        <v>636</v>
      </c>
      <c r="C89" s="106">
        <v>53</v>
      </c>
      <c r="D89" s="106">
        <v>6</v>
      </c>
      <c r="E89" s="105">
        <f t="shared" si="2"/>
        <v>216</v>
      </c>
    </row>
    <row r="90" spans="1:5" x14ac:dyDescent="0.35">
      <c r="A90" s="106" t="s">
        <v>631</v>
      </c>
      <c r="B90" s="123" t="s">
        <v>614</v>
      </c>
      <c r="C90" s="106">
        <v>186</v>
      </c>
      <c r="D90" s="106">
        <v>1</v>
      </c>
      <c r="E90" s="117">
        <f t="shared" si="2"/>
        <v>36</v>
      </c>
    </row>
    <row r="91" spans="1:5" x14ac:dyDescent="0.35">
      <c r="A91" s="106" t="s">
        <v>631</v>
      </c>
      <c r="B91" s="123" t="s">
        <v>636</v>
      </c>
      <c r="C91" s="106">
        <v>48</v>
      </c>
      <c r="D91" s="106">
        <v>1</v>
      </c>
      <c r="E91" s="117">
        <f t="shared" si="2"/>
        <v>36</v>
      </c>
    </row>
    <row r="92" spans="1:5" x14ac:dyDescent="0.35">
      <c r="A92" s="106" t="s">
        <v>631</v>
      </c>
      <c r="B92" s="123" t="s">
        <v>614</v>
      </c>
      <c r="C92" s="106">
        <v>198</v>
      </c>
      <c r="D92" s="106">
        <v>1</v>
      </c>
      <c r="E92" s="117">
        <f t="shared" si="2"/>
        <v>36</v>
      </c>
    </row>
    <row r="93" spans="1:5" x14ac:dyDescent="0.35">
      <c r="A93" s="106" t="s">
        <v>631</v>
      </c>
      <c r="B93" s="123" t="s">
        <v>614</v>
      </c>
      <c r="C93" s="106">
        <v>202</v>
      </c>
      <c r="D93" s="106">
        <v>1</v>
      </c>
      <c r="E93" s="117">
        <f t="shared" si="2"/>
        <v>36</v>
      </c>
    </row>
    <row r="94" spans="1:5" x14ac:dyDescent="0.35">
      <c r="A94" s="106" t="s">
        <v>631</v>
      </c>
      <c r="B94" s="123" t="s">
        <v>614</v>
      </c>
      <c r="C94" s="106" t="s">
        <v>639</v>
      </c>
      <c r="D94" s="106">
        <v>3</v>
      </c>
      <c r="E94" s="117">
        <f t="shared" si="2"/>
        <v>108</v>
      </c>
    </row>
    <row r="95" spans="1:5" x14ac:dyDescent="0.35">
      <c r="A95" s="106" t="s">
        <v>631</v>
      </c>
      <c r="B95" s="123" t="s">
        <v>614</v>
      </c>
      <c r="C95" s="106" t="s">
        <v>640</v>
      </c>
      <c r="D95" s="106">
        <v>1</v>
      </c>
      <c r="E95" s="117">
        <f t="shared" si="2"/>
        <v>36</v>
      </c>
    </row>
    <row r="96" spans="1:5" x14ac:dyDescent="0.35">
      <c r="A96" s="106" t="s">
        <v>631</v>
      </c>
      <c r="B96" s="123" t="s">
        <v>527</v>
      </c>
      <c r="C96" s="106">
        <v>11</v>
      </c>
      <c r="D96" s="106">
        <v>3</v>
      </c>
      <c r="E96" s="117">
        <f t="shared" si="2"/>
        <v>108</v>
      </c>
    </row>
    <row r="97" spans="1:5" x14ac:dyDescent="0.35">
      <c r="A97" s="106" t="s">
        <v>631</v>
      </c>
      <c r="B97" s="123" t="s">
        <v>527</v>
      </c>
      <c r="C97" s="106">
        <v>23</v>
      </c>
      <c r="D97" s="106">
        <v>1</v>
      </c>
      <c r="E97" s="117">
        <f t="shared" si="2"/>
        <v>36</v>
      </c>
    </row>
    <row r="98" spans="1:5" x14ac:dyDescent="0.35">
      <c r="A98" s="106" t="s">
        <v>631</v>
      </c>
      <c r="B98" s="123" t="s">
        <v>527</v>
      </c>
      <c r="C98" s="106">
        <v>34</v>
      </c>
      <c r="D98" s="106">
        <v>1</v>
      </c>
      <c r="E98" s="117">
        <f t="shared" si="2"/>
        <v>36</v>
      </c>
    </row>
    <row r="99" spans="1:5" x14ac:dyDescent="0.35">
      <c r="A99" s="106" t="s">
        <v>631</v>
      </c>
      <c r="B99" s="123" t="s">
        <v>527</v>
      </c>
      <c r="C99" s="106">
        <v>43</v>
      </c>
      <c r="D99" s="106">
        <v>4</v>
      </c>
      <c r="E99" s="117">
        <f t="shared" si="2"/>
        <v>144</v>
      </c>
    </row>
    <row r="100" spans="1:5" x14ac:dyDescent="0.35">
      <c r="A100" s="106" t="s">
        <v>631</v>
      </c>
      <c r="B100" s="123" t="s">
        <v>527</v>
      </c>
      <c r="C100" s="106">
        <v>45</v>
      </c>
      <c r="D100" s="106">
        <v>2</v>
      </c>
      <c r="E100" s="117">
        <f t="shared" si="2"/>
        <v>72</v>
      </c>
    </row>
    <row r="101" spans="1:5" x14ac:dyDescent="0.35">
      <c r="A101" s="106" t="s">
        <v>631</v>
      </c>
      <c r="B101" s="123" t="s">
        <v>527</v>
      </c>
      <c r="C101" s="106">
        <v>47</v>
      </c>
      <c r="D101" s="106">
        <v>2</v>
      </c>
      <c r="E101" s="117">
        <f t="shared" si="2"/>
        <v>72</v>
      </c>
    </row>
    <row r="102" spans="1:5" x14ac:dyDescent="0.35">
      <c r="A102" s="106" t="s">
        <v>631</v>
      </c>
      <c r="B102" s="123" t="s">
        <v>527</v>
      </c>
      <c r="C102" s="106">
        <v>71</v>
      </c>
      <c r="D102" s="106">
        <v>1</v>
      </c>
      <c r="E102" s="117">
        <v>48</v>
      </c>
    </row>
    <row r="103" spans="1:5" x14ac:dyDescent="0.35">
      <c r="A103" s="106" t="s">
        <v>631</v>
      </c>
      <c r="B103" s="123" t="s">
        <v>527</v>
      </c>
      <c r="C103" s="106" t="s">
        <v>641</v>
      </c>
      <c r="D103" s="106">
        <v>1</v>
      </c>
      <c r="E103" s="117">
        <f>D103*36</f>
        <v>36</v>
      </c>
    </row>
    <row r="104" spans="1:5" x14ac:dyDescent="0.35">
      <c r="A104" s="106" t="s">
        <v>631</v>
      </c>
      <c r="B104" s="123" t="s">
        <v>527</v>
      </c>
      <c r="C104" s="106" t="s">
        <v>642</v>
      </c>
      <c r="D104" s="106">
        <v>1</v>
      </c>
      <c r="E104" s="117">
        <f>D104*36</f>
        <v>36</v>
      </c>
    </row>
    <row r="105" spans="1:5" x14ac:dyDescent="0.35">
      <c r="A105" s="106" t="s">
        <v>631</v>
      </c>
      <c r="B105" s="123" t="s">
        <v>527</v>
      </c>
      <c r="C105" s="106" t="s">
        <v>643</v>
      </c>
      <c r="D105" s="106">
        <v>1</v>
      </c>
      <c r="E105" s="117">
        <f>D105*36</f>
        <v>36</v>
      </c>
    </row>
    <row r="106" spans="1:5" x14ac:dyDescent="0.35">
      <c r="A106" s="106" t="s">
        <v>631</v>
      </c>
      <c r="B106" s="123" t="s">
        <v>644</v>
      </c>
      <c r="C106" s="106">
        <v>15</v>
      </c>
      <c r="D106" s="106">
        <v>1</v>
      </c>
      <c r="E106" s="117">
        <f>D106*36</f>
        <v>36</v>
      </c>
    </row>
    <row r="107" spans="1:5" x14ac:dyDescent="0.35">
      <c r="A107" s="106" t="s">
        <v>631</v>
      </c>
      <c r="B107" s="123" t="s">
        <v>644</v>
      </c>
      <c r="C107" s="106">
        <v>6</v>
      </c>
      <c r="D107" s="106">
        <v>1</v>
      </c>
      <c r="E107" s="117">
        <v>144</v>
      </c>
    </row>
    <row r="108" spans="1:5" x14ac:dyDescent="0.35">
      <c r="A108" s="106" t="s">
        <v>631</v>
      </c>
      <c r="B108" s="123" t="s">
        <v>527</v>
      </c>
      <c r="C108" s="106">
        <v>51</v>
      </c>
      <c r="D108" s="106">
        <v>1</v>
      </c>
      <c r="E108" s="117">
        <f>D108*36</f>
        <v>36</v>
      </c>
    </row>
    <row r="109" spans="1:5" x14ac:dyDescent="0.35">
      <c r="A109" s="106" t="s">
        <v>631</v>
      </c>
      <c r="B109" s="123" t="s">
        <v>636</v>
      </c>
      <c r="C109" s="106">
        <v>47</v>
      </c>
      <c r="D109" s="106">
        <v>4</v>
      </c>
      <c r="E109" s="117">
        <f>D109*36</f>
        <v>144</v>
      </c>
    </row>
    <row r="110" spans="1:5" x14ac:dyDescent="0.35">
      <c r="A110" s="177" t="s">
        <v>631</v>
      </c>
      <c r="B110" s="60" t="s">
        <v>645</v>
      </c>
      <c r="C110" s="167" t="s">
        <v>646</v>
      </c>
      <c r="D110" s="13">
        <v>4</v>
      </c>
      <c r="E110" s="117">
        <v>145</v>
      </c>
    </row>
    <row r="111" spans="1:5" x14ac:dyDescent="0.35">
      <c r="A111" s="177" t="s">
        <v>631</v>
      </c>
      <c r="B111" s="123" t="s">
        <v>527</v>
      </c>
      <c r="C111" s="167" t="s">
        <v>1991</v>
      </c>
      <c r="D111" s="13">
        <v>2</v>
      </c>
      <c r="E111" s="117">
        <f t="shared" ref="E111:E121" si="3">D111*36</f>
        <v>72</v>
      </c>
    </row>
    <row r="112" spans="1:5" x14ac:dyDescent="0.35">
      <c r="A112" s="177" t="s">
        <v>631</v>
      </c>
      <c r="B112" s="60" t="s">
        <v>647</v>
      </c>
      <c r="C112" s="167" t="s">
        <v>648</v>
      </c>
      <c r="D112" s="13">
        <v>1</v>
      </c>
      <c r="E112" s="117">
        <f t="shared" si="3"/>
        <v>36</v>
      </c>
    </row>
    <row r="113" spans="1:5" x14ac:dyDescent="0.35">
      <c r="A113" s="177" t="s">
        <v>631</v>
      </c>
      <c r="B113" s="60" t="s">
        <v>647</v>
      </c>
      <c r="C113" s="167" t="s">
        <v>649</v>
      </c>
      <c r="D113" s="13">
        <v>4</v>
      </c>
      <c r="E113" s="117">
        <f t="shared" si="3"/>
        <v>144</v>
      </c>
    </row>
    <row r="114" spans="1:5" x14ac:dyDescent="0.35">
      <c r="A114" s="177" t="s">
        <v>631</v>
      </c>
      <c r="B114" s="123" t="s">
        <v>527</v>
      </c>
      <c r="C114" s="178" t="s">
        <v>823</v>
      </c>
      <c r="D114" s="13">
        <v>1</v>
      </c>
      <c r="E114" s="179">
        <f t="shared" si="3"/>
        <v>36</v>
      </c>
    </row>
    <row r="115" spans="1:5" x14ac:dyDescent="0.35">
      <c r="A115" s="177" t="s">
        <v>631</v>
      </c>
      <c r="B115" s="60" t="s">
        <v>647</v>
      </c>
      <c r="C115" s="178" t="s">
        <v>910</v>
      </c>
      <c r="D115" s="13">
        <v>1</v>
      </c>
      <c r="E115" s="179">
        <f t="shared" si="3"/>
        <v>36</v>
      </c>
    </row>
    <row r="116" spans="1:5" x14ac:dyDescent="0.35">
      <c r="A116" s="177" t="s">
        <v>631</v>
      </c>
      <c r="B116" s="60" t="s">
        <v>645</v>
      </c>
      <c r="C116" s="178" t="s">
        <v>830</v>
      </c>
      <c r="D116" s="13">
        <v>1</v>
      </c>
      <c r="E116" s="179">
        <f t="shared" si="3"/>
        <v>36</v>
      </c>
    </row>
    <row r="117" spans="1:5" x14ac:dyDescent="0.35">
      <c r="A117" s="177" t="s">
        <v>631</v>
      </c>
      <c r="B117" s="123" t="s">
        <v>644</v>
      </c>
      <c r="C117" s="178" t="s">
        <v>646</v>
      </c>
      <c r="D117" s="13">
        <v>5</v>
      </c>
      <c r="E117" s="179">
        <f t="shared" si="3"/>
        <v>180</v>
      </c>
    </row>
    <row r="118" spans="1:5" x14ac:dyDescent="0.35">
      <c r="A118" s="177" t="s">
        <v>631</v>
      </c>
      <c r="B118" s="60" t="s">
        <v>623</v>
      </c>
      <c r="C118" s="178" t="s">
        <v>1886</v>
      </c>
      <c r="D118" s="13">
        <v>1</v>
      </c>
      <c r="E118" s="179">
        <f t="shared" si="3"/>
        <v>36</v>
      </c>
    </row>
    <row r="119" spans="1:5" x14ac:dyDescent="0.35">
      <c r="A119" s="177" t="s">
        <v>631</v>
      </c>
      <c r="B119" s="60" t="s">
        <v>623</v>
      </c>
      <c r="C119" s="178" t="s">
        <v>1992</v>
      </c>
      <c r="D119" s="13">
        <v>1</v>
      </c>
      <c r="E119" s="179">
        <f t="shared" si="3"/>
        <v>36</v>
      </c>
    </row>
    <row r="120" spans="1:5" x14ac:dyDescent="0.35">
      <c r="A120" s="177" t="s">
        <v>631</v>
      </c>
      <c r="B120" s="60" t="s">
        <v>623</v>
      </c>
      <c r="C120" s="178" t="s">
        <v>650</v>
      </c>
      <c r="D120" s="13">
        <v>1</v>
      </c>
      <c r="E120" s="179">
        <f t="shared" si="3"/>
        <v>36</v>
      </c>
    </row>
    <row r="121" spans="1:5" x14ac:dyDescent="0.35">
      <c r="A121" s="106" t="s">
        <v>631</v>
      </c>
      <c r="B121" s="123" t="s">
        <v>651</v>
      </c>
      <c r="C121" s="180">
        <v>108</v>
      </c>
      <c r="D121" s="106">
        <v>1</v>
      </c>
      <c r="E121" s="181">
        <f t="shared" si="3"/>
        <v>36</v>
      </c>
    </row>
    <row r="122" spans="1:5" x14ac:dyDescent="0.35">
      <c r="A122" s="106" t="s">
        <v>631</v>
      </c>
      <c r="B122" s="123" t="s">
        <v>651</v>
      </c>
      <c r="C122" s="180">
        <v>102</v>
      </c>
      <c r="D122" s="106">
        <v>1</v>
      </c>
      <c r="E122" s="181">
        <v>84</v>
      </c>
    </row>
    <row r="123" spans="1:5" x14ac:dyDescent="0.35">
      <c r="A123" s="106" t="s">
        <v>631</v>
      </c>
      <c r="B123" s="123" t="s">
        <v>651</v>
      </c>
      <c r="C123" s="106">
        <v>112</v>
      </c>
      <c r="D123" s="106">
        <v>1</v>
      </c>
      <c r="E123" s="105">
        <f>D123*36</f>
        <v>36</v>
      </c>
    </row>
    <row r="124" spans="1:5" x14ac:dyDescent="0.35">
      <c r="A124" s="106" t="s">
        <v>631</v>
      </c>
      <c r="B124" s="123" t="s">
        <v>651</v>
      </c>
      <c r="C124" s="106">
        <v>73</v>
      </c>
      <c r="D124" s="106">
        <v>1</v>
      </c>
      <c r="E124" s="105">
        <f>D124*36</f>
        <v>36</v>
      </c>
    </row>
    <row r="125" spans="1:5" x14ac:dyDescent="0.35">
      <c r="A125" s="106" t="s">
        <v>631</v>
      </c>
      <c r="B125" s="123" t="s">
        <v>651</v>
      </c>
      <c r="C125" s="106">
        <v>75</v>
      </c>
      <c r="D125" s="106">
        <v>1</v>
      </c>
      <c r="E125" s="181">
        <f>D125*36</f>
        <v>36</v>
      </c>
    </row>
    <row r="126" spans="1:5" x14ac:dyDescent="0.35">
      <c r="A126" s="106" t="s">
        <v>631</v>
      </c>
      <c r="B126" s="123" t="s">
        <v>651</v>
      </c>
      <c r="C126" s="106">
        <v>77</v>
      </c>
      <c r="D126" s="106">
        <v>1</v>
      </c>
      <c r="E126" s="181">
        <f>D126*36</f>
        <v>36</v>
      </c>
    </row>
    <row r="127" spans="1:5" x14ac:dyDescent="0.35">
      <c r="A127" s="106" t="s">
        <v>631</v>
      </c>
      <c r="B127" s="123" t="s">
        <v>651</v>
      </c>
      <c r="C127" s="106">
        <v>79</v>
      </c>
      <c r="D127" s="106">
        <v>1</v>
      </c>
      <c r="E127" s="179">
        <f>D127*36</f>
        <v>36</v>
      </c>
    </row>
    <row r="128" spans="1:5" ht="15" thickBot="1" x14ac:dyDescent="0.4">
      <c r="A128" s="170"/>
      <c r="B128" s="168"/>
      <c r="C128" s="172"/>
      <c r="D128" s="173">
        <f>SUM(D67:D127)</f>
        <v>121</v>
      </c>
      <c r="E128" s="174">
        <f>SUM(E67:E127)</f>
        <v>4719</v>
      </c>
    </row>
    <row r="130" spans="1:5" x14ac:dyDescent="0.35">
      <c r="A130" s="7" t="s">
        <v>30</v>
      </c>
      <c r="B130" s="27" t="s">
        <v>31</v>
      </c>
      <c r="C130" s="2"/>
      <c r="D130" s="2"/>
      <c r="E130" s="2"/>
    </row>
    <row r="131" spans="1:5" x14ac:dyDescent="0.35">
      <c r="A131" s="7" t="s">
        <v>32</v>
      </c>
      <c r="B131" s="27" t="s">
        <v>33</v>
      </c>
      <c r="C131" s="2"/>
      <c r="D131" s="2"/>
      <c r="E131" s="2"/>
    </row>
    <row r="132" spans="1:5" x14ac:dyDescent="0.35">
      <c r="A132" s="9" t="s">
        <v>34</v>
      </c>
      <c r="B132" s="30" t="s">
        <v>35</v>
      </c>
      <c r="C132" s="2"/>
      <c r="D132" s="2"/>
      <c r="E132" s="2"/>
    </row>
    <row r="133" spans="1:5" ht="28" x14ac:dyDescent="0.35">
      <c r="A133" s="8" t="s">
        <v>36</v>
      </c>
      <c r="B133" s="14" t="s">
        <v>484</v>
      </c>
      <c r="C133" s="14" t="s">
        <v>38</v>
      </c>
      <c r="D133" s="14" t="s">
        <v>39</v>
      </c>
      <c r="E133" s="14" t="s">
        <v>40</v>
      </c>
    </row>
    <row r="134" spans="1:5" x14ac:dyDescent="0.35">
      <c r="B134" s="98"/>
      <c r="C134" s="98"/>
      <c r="D134" s="98"/>
      <c r="E134" s="98"/>
    </row>
    <row r="135" spans="1:5" x14ac:dyDescent="0.35">
      <c r="B135" s="98"/>
      <c r="C135" s="98"/>
      <c r="D135" s="98"/>
      <c r="E135" s="99" t="s">
        <v>90</v>
      </c>
    </row>
    <row r="137" spans="1:5" x14ac:dyDescent="0.35">
      <c r="A137" s="28" t="s">
        <v>10</v>
      </c>
      <c r="B137" s="28" t="s">
        <v>11</v>
      </c>
      <c r="C137" s="28" t="s">
        <v>12</v>
      </c>
      <c r="D137" s="36" t="s">
        <v>230</v>
      </c>
      <c r="E137" s="28" t="s">
        <v>14</v>
      </c>
    </row>
    <row r="138" spans="1:5" x14ac:dyDescent="0.35">
      <c r="A138" s="177" t="s">
        <v>652</v>
      </c>
      <c r="B138" s="177" t="s">
        <v>653</v>
      </c>
      <c r="C138" s="177">
        <v>23</v>
      </c>
      <c r="D138" s="177">
        <v>5</v>
      </c>
      <c r="E138" s="182">
        <f t="shared" ref="E138:E162" si="4">D138*36</f>
        <v>180</v>
      </c>
    </row>
    <row r="139" spans="1:5" x14ac:dyDescent="0.35">
      <c r="A139" s="177" t="s">
        <v>652</v>
      </c>
      <c r="B139" s="177" t="s">
        <v>653</v>
      </c>
      <c r="C139" s="177">
        <v>25</v>
      </c>
      <c r="D139" s="177">
        <v>11</v>
      </c>
      <c r="E139" s="182">
        <f t="shared" si="4"/>
        <v>396</v>
      </c>
    </row>
    <row r="140" spans="1:5" x14ac:dyDescent="0.35">
      <c r="A140" s="177" t="s">
        <v>652</v>
      </c>
      <c r="B140" s="177" t="s">
        <v>653</v>
      </c>
      <c r="C140" s="177" t="s">
        <v>654</v>
      </c>
      <c r="D140" s="177">
        <v>8</v>
      </c>
      <c r="E140" s="182">
        <f t="shared" si="4"/>
        <v>288</v>
      </c>
    </row>
    <row r="141" spans="1:5" x14ac:dyDescent="0.35">
      <c r="A141" s="177" t="s">
        <v>652</v>
      </c>
      <c r="B141" s="177" t="s">
        <v>653</v>
      </c>
      <c r="C141" s="177" t="s">
        <v>579</v>
      </c>
      <c r="D141" s="177">
        <v>4</v>
      </c>
      <c r="E141" s="182">
        <f t="shared" si="4"/>
        <v>144</v>
      </c>
    </row>
    <row r="142" spans="1:5" x14ac:dyDescent="0.35">
      <c r="A142" s="177" t="s">
        <v>652</v>
      </c>
      <c r="B142" s="177" t="s">
        <v>653</v>
      </c>
      <c r="C142" s="177">
        <v>7</v>
      </c>
      <c r="D142" s="177">
        <v>7</v>
      </c>
      <c r="E142" s="182">
        <f t="shared" si="4"/>
        <v>252</v>
      </c>
    </row>
    <row r="143" spans="1:5" x14ac:dyDescent="0.35">
      <c r="A143" s="177" t="s">
        <v>652</v>
      </c>
      <c r="B143" s="183" t="s">
        <v>476</v>
      </c>
      <c r="C143" s="177" t="s">
        <v>655</v>
      </c>
      <c r="D143" s="177">
        <v>4</v>
      </c>
      <c r="E143" s="182">
        <f t="shared" si="4"/>
        <v>144</v>
      </c>
    </row>
    <row r="144" spans="1:5" x14ac:dyDescent="0.35">
      <c r="A144" s="177" t="s">
        <v>652</v>
      </c>
      <c r="B144" s="177" t="s">
        <v>656</v>
      </c>
      <c r="C144" s="177" t="s">
        <v>657</v>
      </c>
      <c r="D144" s="177">
        <v>10</v>
      </c>
      <c r="E144" s="182">
        <f t="shared" si="4"/>
        <v>360</v>
      </c>
    </row>
    <row r="145" spans="1:5" x14ac:dyDescent="0.35">
      <c r="A145" s="177" t="s">
        <v>652</v>
      </c>
      <c r="B145" s="177" t="s">
        <v>656</v>
      </c>
      <c r="C145" s="177">
        <v>26</v>
      </c>
      <c r="D145" s="177">
        <v>8</v>
      </c>
      <c r="E145" s="182">
        <f t="shared" si="4"/>
        <v>288</v>
      </c>
    </row>
    <row r="146" spans="1:5" x14ac:dyDescent="0.35">
      <c r="A146" s="177" t="s">
        <v>652</v>
      </c>
      <c r="B146" s="177" t="s">
        <v>656</v>
      </c>
      <c r="C146" s="177">
        <v>28</v>
      </c>
      <c r="D146" s="177">
        <v>1</v>
      </c>
      <c r="E146" s="182">
        <f t="shared" si="4"/>
        <v>36</v>
      </c>
    </row>
    <row r="147" spans="1:5" x14ac:dyDescent="0.35">
      <c r="A147" s="177" t="s">
        <v>652</v>
      </c>
      <c r="B147" s="177" t="s">
        <v>656</v>
      </c>
      <c r="C147" s="177" t="s">
        <v>511</v>
      </c>
      <c r="D147" s="177">
        <v>5</v>
      </c>
      <c r="E147" s="182">
        <f t="shared" si="4"/>
        <v>180</v>
      </c>
    </row>
    <row r="148" spans="1:5" x14ac:dyDescent="0.35">
      <c r="A148" s="177" t="s">
        <v>652</v>
      </c>
      <c r="B148" s="177" t="s">
        <v>656</v>
      </c>
      <c r="C148" s="177">
        <v>30</v>
      </c>
      <c r="D148" s="177">
        <v>0</v>
      </c>
      <c r="E148" s="182">
        <f t="shared" si="4"/>
        <v>0</v>
      </c>
    </row>
    <row r="149" spans="1:5" x14ac:dyDescent="0.35">
      <c r="A149" s="177" t="s">
        <v>652</v>
      </c>
      <c r="B149" s="177" t="s">
        <v>656</v>
      </c>
      <c r="C149" s="177">
        <v>36</v>
      </c>
      <c r="D149" s="177">
        <v>1</v>
      </c>
      <c r="E149" s="182">
        <f t="shared" si="4"/>
        <v>36</v>
      </c>
    </row>
    <row r="150" spans="1:5" x14ac:dyDescent="0.35">
      <c r="A150" s="177" t="s">
        <v>652</v>
      </c>
      <c r="B150" s="177" t="s">
        <v>656</v>
      </c>
      <c r="C150" s="177">
        <v>38</v>
      </c>
      <c r="D150" s="177">
        <v>2</v>
      </c>
      <c r="E150" s="182">
        <f t="shared" si="4"/>
        <v>72</v>
      </c>
    </row>
    <row r="151" spans="1:5" x14ac:dyDescent="0.35">
      <c r="A151" s="177" t="s">
        <v>652</v>
      </c>
      <c r="B151" s="177" t="s">
        <v>476</v>
      </c>
      <c r="C151" s="177" t="s">
        <v>658</v>
      </c>
      <c r="D151" s="177">
        <v>5</v>
      </c>
      <c r="E151" s="182">
        <f t="shared" si="4"/>
        <v>180</v>
      </c>
    </row>
    <row r="152" spans="1:5" x14ac:dyDescent="0.35">
      <c r="A152" s="177" t="s">
        <v>652</v>
      </c>
      <c r="B152" s="177" t="s">
        <v>476</v>
      </c>
      <c r="C152" s="177" t="s">
        <v>659</v>
      </c>
      <c r="D152" s="177">
        <v>2</v>
      </c>
      <c r="E152" s="184">
        <f t="shared" si="4"/>
        <v>72</v>
      </c>
    </row>
    <row r="153" spans="1:5" x14ac:dyDescent="0.35">
      <c r="A153" s="177" t="s">
        <v>652</v>
      </c>
      <c r="B153" s="27" t="s">
        <v>660</v>
      </c>
      <c r="C153" s="185" t="s">
        <v>661</v>
      </c>
      <c r="D153" s="27">
        <v>5</v>
      </c>
      <c r="E153" s="184">
        <f t="shared" si="4"/>
        <v>180</v>
      </c>
    </row>
    <row r="154" spans="1:5" x14ac:dyDescent="0.35">
      <c r="A154" s="177" t="s">
        <v>652</v>
      </c>
      <c r="B154" s="177" t="s">
        <v>476</v>
      </c>
      <c r="C154" s="186" t="s">
        <v>662</v>
      </c>
      <c r="D154" s="186">
        <v>2</v>
      </c>
      <c r="E154" s="186">
        <f t="shared" si="4"/>
        <v>72</v>
      </c>
    </row>
    <row r="155" spans="1:5" x14ac:dyDescent="0.35">
      <c r="A155" s="177" t="s">
        <v>652</v>
      </c>
      <c r="B155" s="177" t="s">
        <v>476</v>
      </c>
      <c r="C155" s="186" t="s">
        <v>663</v>
      </c>
      <c r="D155" s="186">
        <v>2</v>
      </c>
      <c r="E155" s="186">
        <f t="shared" si="4"/>
        <v>72</v>
      </c>
    </row>
    <row r="156" spans="1:5" x14ac:dyDescent="0.35">
      <c r="A156" s="177" t="s">
        <v>652</v>
      </c>
      <c r="B156" s="177" t="s">
        <v>656</v>
      </c>
      <c r="C156" s="187" t="s">
        <v>664</v>
      </c>
      <c r="D156" s="186">
        <v>9</v>
      </c>
      <c r="E156" s="186">
        <f t="shared" si="4"/>
        <v>324</v>
      </c>
    </row>
    <row r="157" spans="1:5" x14ac:dyDescent="0.35">
      <c r="A157" s="177" t="s">
        <v>652</v>
      </c>
      <c r="B157" s="177" t="s">
        <v>656</v>
      </c>
      <c r="C157" s="187">
        <v>27</v>
      </c>
      <c r="D157" s="186">
        <v>8</v>
      </c>
      <c r="E157" s="186">
        <f t="shared" si="4"/>
        <v>288</v>
      </c>
    </row>
    <row r="158" spans="1:5" x14ac:dyDescent="0.35">
      <c r="A158" s="177" t="s">
        <v>652</v>
      </c>
      <c r="B158" s="177" t="s">
        <v>656</v>
      </c>
      <c r="C158" s="186">
        <v>29</v>
      </c>
      <c r="D158" s="186">
        <v>6</v>
      </c>
      <c r="E158" s="186">
        <f t="shared" si="4"/>
        <v>216</v>
      </c>
    </row>
    <row r="159" spans="1:5" x14ac:dyDescent="0.35">
      <c r="A159" s="177" t="s">
        <v>652</v>
      </c>
      <c r="B159" s="27" t="s">
        <v>619</v>
      </c>
      <c r="C159" s="186">
        <v>112</v>
      </c>
      <c r="D159" s="186">
        <v>7</v>
      </c>
      <c r="E159" s="186">
        <f t="shared" si="4"/>
        <v>252</v>
      </c>
    </row>
    <row r="160" spans="1:5" x14ac:dyDescent="0.35">
      <c r="A160" s="177" t="s">
        <v>652</v>
      </c>
      <c r="B160" s="27" t="s">
        <v>619</v>
      </c>
      <c r="C160" s="186">
        <v>110</v>
      </c>
      <c r="D160" s="186">
        <v>8</v>
      </c>
      <c r="E160" s="186">
        <f t="shared" si="4"/>
        <v>288</v>
      </c>
    </row>
    <row r="161" spans="1:5" x14ac:dyDescent="0.35">
      <c r="A161" s="177" t="s">
        <v>652</v>
      </c>
      <c r="B161" s="27" t="s">
        <v>660</v>
      </c>
      <c r="C161" s="186">
        <v>17</v>
      </c>
      <c r="D161" s="186">
        <v>4</v>
      </c>
      <c r="E161" s="186">
        <f t="shared" si="4"/>
        <v>144</v>
      </c>
    </row>
    <row r="162" spans="1:5" x14ac:dyDescent="0.35">
      <c r="A162" s="188" t="s">
        <v>652</v>
      </c>
      <c r="B162" s="30" t="s">
        <v>660</v>
      </c>
      <c r="C162" s="189">
        <v>1</v>
      </c>
      <c r="D162" s="189">
        <v>3</v>
      </c>
      <c r="E162" s="189">
        <f t="shared" si="4"/>
        <v>108</v>
      </c>
    </row>
    <row r="163" spans="1:5" ht="15" thickBot="1" x14ac:dyDescent="0.4">
      <c r="A163" s="170"/>
      <c r="B163" s="171"/>
      <c r="C163" s="172"/>
      <c r="D163" s="173">
        <f>SUM(D138:D162)</f>
        <v>127</v>
      </c>
      <c r="E163" s="173">
        <f>SUM(E138:E162)</f>
        <v>4572</v>
      </c>
    </row>
    <row r="165" spans="1:5" x14ac:dyDescent="0.35">
      <c r="A165" s="7" t="s">
        <v>30</v>
      </c>
      <c r="B165" s="27" t="s">
        <v>31</v>
      </c>
      <c r="C165" s="2"/>
      <c r="D165" s="2"/>
      <c r="E165" s="2"/>
    </row>
    <row r="166" spans="1:5" x14ac:dyDescent="0.35">
      <c r="A166" s="7" t="s">
        <v>32</v>
      </c>
      <c r="B166" s="27" t="s">
        <v>33</v>
      </c>
      <c r="C166" s="2"/>
      <c r="D166" s="2"/>
      <c r="E166" s="2"/>
    </row>
    <row r="167" spans="1:5" x14ac:dyDescent="0.35">
      <c r="A167" s="9" t="s">
        <v>34</v>
      </c>
      <c r="B167" s="30" t="s">
        <v>35</v>
      </c>
      <c r="C167" s="2"/>
      <c r="D167" s="2"/>
      <c r="E167" s="2"/>
    </row>
    <row r="168" spans="1:5" ht="28" x14ac:dyDescent="0.35">
      <c r="A168" s="8" t="s">
        <v>36</v>
      </c>
      <c r="B168" s="14" t="s">
        <v>484</v>
      </c>
      <c r="C168" s="14" t="s">
        <v>38</v>
      </c>
      <c r="D168" s="14" t="s">
        <v>39</v>
      </c>
      <c r="E168" s="14" t="s">
        <v>40</v>
      </c>
    </row>
    <row r="169" spans="1:5" x14ac:dyDescent="0.35">
      <c r="B169" s="98"/>
      <c r="C169" s="98"/>
      <c r="D169" s="98"/>
      <c r="E169" s="98"/>
    </row>
    <row r="170" spans="1:5" x14ac:dyDescent="0.35">
      <c r="B170" s="98"/>
      <c r="C170" s="98"/>
      <c r="D170" s="98"/>
      <c r="E170" s="99" t="s">
        <v>90</v>
      </c>
    </row>
    <row r="172" spans="1:5" x14ac:dyDescent="0.35">
      <c r="A172" s="175" t="s">
        <v>10</v>
      </c>
      <c r="B172" s="175" t="s">
        <v>11</v>
      </c>
      <c r="C172" s="175" t="s">
        <v>12</v>
      </c>
      <c r="D172" s="36" t="s">
        <v>230</v>
      </c>
      <c r="E172" s="28" t="s">
        <v>14</v>
      </c>
    </row>
    <row r="173" spans="1:5" x14ac:dyDescent="0.35">
      <c r="A173" s="177" t="s">
        <v>665</v>
      </c>
      <c r="B173" s="68" t="s">
        <v>666</v>
      </c>
      <c r="C173" s="185" t="s">
        <v>667</v>
      </c>
      <c r="D173" s="27">
        <v>6</v>
      </c>
      <c r="E173" s="10">
        <f t="shared" ref="E173:E211" si="5">D173*36</f>
        <v>216</v>
      </c>
    </row>
    <row r="174" spans="1:5" x14ac:dyDescent="0.35">
      <c r="A174" s="177" t="s">
        <v>665</v>
      </c>
      <c r="B174" s="68" t="s">
        <v>666</v>
      </c>
      <c r="C174" s="185" t="s">
        <v>668</v>
      </c>
      <c r="D174" s="27">
        <v>3</v>
      </c>
      <c r="E174" s="10">
        <f t="shared" si="5"/>
        <v>108</v>
      </c>
    </row>
    <row r="175" spans="1:5" x14ac:dyDescent="0.35">
      <c r="A175" s="177" t="s">
        <v>665</v>
      </c>
      <c r="B175" s="68" t="s">
        <v>666</v>
      </c>
      <c r="C175" s="185" t="s">
        <v>669</v>
      </c>
      <c r="D175" s="27">
        <v>10</v>
      </c>
      <c r="E175" s="10">
        <f t="shared" si="5"/>
        <v>360</v>
      </c>
    </row>
    <row r="176" spans="1:5" x14ac:dyDescent="0.35">
      <c r="A176" s="177" t="s">
        <v>665</v>
      </c>
      <c r="B176" s="68" t="s">
        <v>666</v>
      </c>
      <c r="C176" s="185" t="s">
        <v>670</v>
      </c>
      <c r="D176" s="27">
        <v>5</v>
      </c>
      <c r="E176" s="10">
        <f t="shared" si="5"/>
        <v>180</v>
      </c>
    </row>
    <row r="177" spans="1:5" x14ac:dyDescent="0.35">
      <c r="A177" s="177" t="s">
        <v>665</v>
      </c>
      <c r="B177" s="68" t="s">
        <v>279</v>
      </c>
      <c r="C177" s="185" t="s">
        <v>671</v>
      </c>
      <c r="D177" s="27">
        <v>4</v>
      </c>
      <c r="E177" s="10">
        <f t="shared" si="5"/>
        <v>144</v>
      </c>
    </row>
    <row r="178" spans="1:5" x14ac:dyDescent="0.35">
      <c r="A178" s="177" t="s">
        <v>665</v>
      </c>
      <c r="B178" s="68" t="s">
        <v>279</v>
      </c>
      <c r="C178" s="185" t="s">
        <v>672</v>
      </c>
      <c r="D178" s="27">
        <v>4</v>
      </c>
      <c r="E178" s="10">
        <f t="shared" si="5"/>
        <v>144</v>
      </c>
    </row>
    <row r="179" spans="1:5" x14ac:dyDescent="0.35">
      <c r="A179" s="177" t="s">
        <v>665</v>
      </c>
      <c r="B179" s="68" t="s">
        <v>279</v>
      </c>
      <c r="C179" s="185" t="s">
        <v>673</v>
      </c>
      <c r="D179" s="27">
        <v>2</v>
      </c>
      <c r="E179" s="10">
        <f t="shared" si="5"/>
        <v>72</v>
      </c>
    </row>
    <row r="180" spans="1:5" x14ac:dyDescent="0.35">
      <c r="A180" s="177" t="s">
        <v>665</v>
      </c>
      <c r="B180" s="68" t="s">
        <v>279</v>
      </c>
      <c r="C180" s="185" t="s">
        <v>674</v>
      </c>
      <c r="D180" s="27">
        <v>6</v>
      </c>
      <c r="E180" s="10">
        <f t="shared" si="5"/>
        <v>216</v>
      </c>
    </row>
    <row r="181" spans="1:5" x14ac:dyDescent="0.35">
      <c r="A181" s="177" t="s">
        <v>665</v>
      </c>
      <c r="B181" s="68" t="s">
        <v>666</v>
      </c>
      <c r="C181" s="185" t="s">
        <v>675</v>
      </c>
      <c r="D181" s="27">
        <v>5</v>
      </c>
      <c r="E181" s="10">
        <f t="shared" si="5"/>
        <v>180</v>
      </c>
    </row>
    <row r="182" spans="1:5" x14ac:dyDescent="0.35">
      <c r="A182" s="177" t="s">
        <v>665</v>
      </c>
      <c r="B182" s="68" t="s">
        <v>666</v>
      </c>
      <c r="C182" s="185" t="s">
        <v>676</v>
      </c>
      <c r="D182" s="27">
        <v>7</v>
      </c>
      <c r="E182" s="10">
        <f t="shared" si="5"/>
        <v>252</v>
      </c>
    </row>
    <row r="183" spans="1:5" x14ac:dyDescent="0.35">
      <c r="A183" s="177" t="s">
        <v>665</v>
      </c>
      <c r="B183" s="68" t="s">
        <v>666</v>
      </c>
      <c r="C183" s="185" t="s">
        <v>677</v>
      </c>
      <c r="D183" s="27">
        <v>4</v>
      </c>
      <c r="E183" s="10">
        <f t="shared" si="5"/>
        <v>144</v>
      </c>
    </row>
    <row r="184" spans="1:5" x14ac:dyDescent="0.35">
      <c r="A184" s="177" t="s">
        <v>665</v>
      </c>
      <c r="B184" s="68" t="s">
        <v>666</v>
      </c>
      <c r="C184" s="185" t="s">
        <v>678</v>
      </c>
      <c r="D184" s="27">
        <v>4</v>
      </c>
      <c r="E184" s="10">
        <f t="shared" si="5"/>
        <v>144</v>
      </c>
    </row>
    <row r="185" spans="1:5" x14ac:dyDescent="0.35">
      <c r="A185" s="177" t="s">
        <v>665</v>
      </c>
      <c r="B185" s="68" t="s">
        <v>666</v>
      </c>
      <c r="C185" s="185" t="s">
        <v>679</v>
      </c>
      <c r="D185" s="27">
        <v>1</v>
      </c>
      <c r="E185" s="10">
        <f t="shared" si="5"/>
        <v>36</v>
      </c>
    </row>
    <row r="186" spans="1:5" x14ac:dyDescent="0.35">
      <c r="A186" s="177" t="s">
        <v>665</v>
      </c>
      <c r="B186" s="68" t="s">
        <v>680</v>
      </c>
      <c r="C186" s="190" t="s">
        <v>681</v>
      </c>
      <c r="D186" s="190">
        <v>1</v>
      </c>
      <c r="E186" s="191">
        <f t="shared" si="5"/>
        <v>36</v>
      </c>
    </row>
    <row r="187" spans="1:5" x14ac:dyDescent="0.35">
      <c r="A187" s="177" t="s">
        <v>665</v>
      </c>
      <c r="B187" s="68" t="s">
        <v>680</v>
      </c>
      <c r="C187" s="185" t="s">
        <v>682</v>
      </c>
      <c r="D187" s="27">
        <v>3</v>
      </c>
      <c r="E187" s="10">
        <f t="shared" si="5"/>
        <v>108</v>
      </c>
    </row>
    <row r="188" spans="1:5" x14ac:dyDescent="0.35">
      <c r="A188" s="177" t="s">
        <v>665</v>
      </c>
      <c r="B188" s="68" t="s">
        <v>680</v>
      </c>
      <c r="C188" s="185" t="s">
        <v>683</v>
      </c>
      <c r="D188" s="27">
        <v>2</v>
      </c>
      <c r="E188" s="10">
        <f t="shared" si="5"/>
        <v>72</v>
      </c>
    </row>
    <row r="189" spans="1:5" x14ac:dyDescent="0.35">
      <c r="A189" s="177" t="s">
        <v>665</v>
      </c>
      <c r="B189" s="68" t="s">
        <v>680</v>
      </c>
      <c r="C189" s="185" t="s">
        <v>684</v>
      </c>
      <c r="D189" s="27">
        <v>3</v>
      </c>
      <c r="E189" s="10">
        <f t="shared" si="5"/>
        <v>108</v>
      </c>
    </row>
    <row r="190" spans="1:5" x14ac:dyDescent="0.35">
      <c r="A190" s="177" t="s">
        <v>665</v>
      </c>
      <c r="B190" s="68" t="s">
        <v>685</v>
      </c>
      <c r="C190" s="185" t="s">
        <v>686</v>
      </c>
      <c r="D190" s="27">
        <v>3</v>
      </c>
      <c r="E190" s="10">
        <f t="shared" si="5"/>
        <v>108</v>
      </c>
    </row>
    <row r="191" spans="1:5" x14ac:dyDescent="0.35">
      <c r="A191" s="177" t="s">
        <v>665</v>
      </c>
      <c r="B191" s="68" t="s">
        <v>685</v>
      </c>
      <c r="C191" s="185" t="s">
        <v>687</v>
      </c>
      <c r="D191" s="27">
        <v>3</v>
      </c>
      <c r="E191" s="10">
        <f t="shared" si="5"/>
        <v>108</v>
      </c>
    </row>
    <row r="192" spans="1:5" x14ac:dyDescent="0.35">
      <c r="A192" s="177" t="s">
        <v>665</v>
      </c>
      <c r="B192" s="68" t="s">
        <v>685</v>
      </c>
      <c r="C192" s="185" t="s">
        <v>688</v>
      </c>
      <c r="D192" s="27">
        <v>0</v>
      </c>
      <c r="E192" s="10">
        <f t="shared" si="5"/>
        <v>0</v>
      </c>
    </row>
    <row r="193" spans="1:5" x14ac:dyDescent="0.35">
      <c r="A193" s="177" t="s">
        <v>665</v>
      </c>
      <c r="B193" s="68" t="s">
        <v>279</v>
      </c>
      <c r="C193" s="185" t="s">
        <v>689</v>
      </c>
      <c r="D193" s="27">
        <v>6</v>
      </c>
      <c r="E193" s="10">
        <f t="shared" si="5"/>
        <v>216</v>
      </c>
    </row>
    <row r="194" spans="1:5" x14ac:dyDescent="0.35">
      <c r="A194" s="177" t="s">
        <v>665</v>
      </c>
      <c r="B194" s="31" t="s">
        <v>690</v>
      </c>
      <c r="C194" s="192" t="s">
        <v>691</v>
      </c>
      <c r="D194" s="26">
        <v>2</v>
      </c>
      <c r="E194" s="10">
        <f t="shared" si="5"/>
        <v>72</v>
      </c>
    </row>
    <row r="195" spans="1:5" x14ac:dyDescent="0.35">
      <c r="A195" s="177" t="s">
        <v>665</v>
      </c>
      <c r="B195" s="31" t="s">
        <v>692</v>
      </c>
      <c r="C195" s="192" t="s">
        <v>519</v>
      </c>
      <c r="D195" s="26">
        <v>1</v>
      </c>
      <c r="E195" s="10">
        <f t="shared" si="5"/>
        <v>36</v>
      </c>
    </row>
    <row r="196" spans="1:5" x14ac:dyDescent="0.35">
      <c r="A196" s="177" t="s">
        <v>665</v>
      </c>
      <c r="B196" s="31" t="s">
        <v>693</v>
      </c>
      <c r="C196" s="192" t="s">
        <v>694</v>
      </c>
      <c r="D196" s="26">
        <v>4</v>
      </c>
      <c r="E196" s="10">
        <f t="shared" si="5"/>
        <v>144</v>
      </c>
    </row>
    <row r="197" spans="1:5" x14ac:dyDescent="0.35">
      <c r="A197" s="177" t="s">
        <v>665</v>
      </c>
      <c r="B197" s="31" t="s">
        <v>693</v>
      </c>
      <c r="C197" s="192" t="s">
        <v>695</v>
      </c>
      <c r="D197" s="26">
        <v>2</v>
      </c>
      <c r="E197" s="10">
        <f t="shared" si="5"/>
        <v>72</v>
      </c>
    </row>
    <row r="198" spans="1:5" x14ac:dyDescent="0.35">
      <c r="A198" s="177" t="s">
        <v>665</v>
      </c>
      <c r="B198" s="31" t="s">
        <v>693</v>
      </c>
      <c r="C198" s="192" t="s">
        <v>520</v>
      </c>
      <c r="D198" s="26">
        <v>3</v>
      </c>
      <c r="E198" s="10">
        <f t="shared" si="5"/>
        <v>108</v>
      </c>
    </row>
    <row r="199" spans="1:5" x14ac:dyDescent="0.35">
      <c r="A199" s="177" t="s">
        <v>665</v>
      </c>
      <c r="B199" s="31" t="s">
        <v>666</v>
      </c>
      <c r="C199" s="192" t="s">
        <v>696</v>
      </c>
      <c r="D199" s="26">
        <v>1</v>
      </c>
      <c r="E199" s="10">
        <f t="shared" si="5"/>
        <v>36</v>
      </c>
    </row>
    <row r="200" spans="1:5" x14ac:dyDescent="0.35">
      <c r="A200" s="177" t="s">
        <v>665</v>
      </c>
      <c r="B200" s="31" t="s">
        <v>666</v>
      </c>
      <c r="C200" s="192" t="s">
        <v>697</v>
      </c>
      <c r="D200" s="26">
        <v>4</v>
      </c>
      <c r="E200" s="10">
        <f t="shared" si="5"/>
        <v>144</v>
      </c>
    </row>
    <row r="201" spans="1:5" x14ac:dyDescent="0.35">
      <c r="A201" s="177" t="s">
        <v>665</v>
      </c>
      <c r="B201" s="31" t="s">
        <v>666</v>
      </c>
      <c r="C201" s="192" t="s">
        <v>698</v>
      </c>
      <c r="D201" s="26">
        <v>3</v>
      </c>
      <c r="E201" s="10">
        <f t="shared" si="5"/>
        <v>108</v>
      </c>
    </row>
    <row r="202" spans="1:5" x14ac:dyDescent="0.35">
      <c r="A202" s="177" t="s">
        <v>665</v>
      </c>
      <c r="B202" s="31" t="s">
        <v>666</v>
      </c>
      <c r="C202" s="192" t="s">
        <v>699</v>
      </c>
      <c r="D202" s="26">
        <v>5</v>
      </c>
      <c r="E202" s="10">
        <f t="shared" si="5"/>
        <v>180</v>
      </c>
    </row>
    <row r="203" spans="1:5" x14ac:dyDescent="0.35">
      <c r="A203" s="177" t="s">
        <v>665</v>
      </c>
      <c r="B203" s="31" t="s">
        <v>666</v>
      </c>
      <c r="C203" s="192" t="s">
        <v>700</v>
      </c>
      <c r="D203" s="26">
        <v>2</v>
      </c>
      <c r="E203" s="10">
        <f t="shared" si="5"/>
        <v>72</v>
      </c>
    </row>
    <row r="204" spans="1:5" x14ac:dyDescent="0.35">
      <c r="A204" s="177" t="s">
        <v>665</v>
      </c>
      <c r="B204" s="31" t="s">
        <v>701</v>
      </c>
      <c r="C204" s="192" t="s">
        <v>702</v>
      </c>
      <c r="D204" s="26">
        <v>1</v>
      </c>
      <c r="E204" s="10">
        <f t="shared" si="5"/>
        <v>36</v>
      </c>
    </row>
    <row r="205" spans="1:5" x14ac:dyDescent="0.35">
      <c r="A205" s="177" t="s">
        <v>665</v>
      </c>
      <c r="B205" s="31" t="s">
        <v>701</v>
      </c>
      <c r="C205" s="192" t="s">
        <v>703</v>
      </c>
      <c r="D205" s="26">
        <v>1</v>
      </c>
      <c r="E205" s="10">
        <f t="shared" si="5"/>
        <v>36</v>
      </c>
    </row>
    <row r="206" spans="1:5" x14ac:dyDescent="0.35">
      <c r="A206" s="177" t="s">
        <v>665</v>
      </c>
      <c r="B206" s="31" t="s">
        <v>704</v>
      </c>
      <c r="C206" s="192" t="s">
        <v>689</v>
      </c>
      <c r="D206" s="26">
        <v>3</v>
      </c>
      <c r="E206" s="10">
        <f t="shared" si="5"/>
        <v>108</v>
      </c>
    </row>
    <row r="207" spans="1:5" x14ac:dyDescent="0.35">
      <c r="A207" s="177" t="s">
        <v>665</v>
      </c>
      <c r="B207" s="31" t="s">
        <v>704</v>
      </c>
      <c r="C207" s="192" t="s">
        <v>646</v>
      </c>
      <c r="D207" s="26">
        <v>2</v>
      </c>
      <c r="E207" s="10">
        <f t="shared" si="5"/>
        <v>72</v>
      </c>
    </row>
    <row r="208" spans="1:5" x14ac:dyDescent="0.35">
      <c r="A208" s="177" t="s">
        <v>665</v>
      </c>
      <c r="B208" s="31" t="s">
        <v>704</v>
      </c>
      <c r="C208" s="192" t="s">
        <v>705</v>
      </c>
      <c r="D208" s="26">
        <v>1</v>
      </c>
      <c r="E208" s="10">
        <f t="shared" si="5"/>
        <v>36</v>
      </c>
    </row>
    <row r="209" spans="1:5" x14ac:dyDescent="0.35">
      <c r="A209" s="177" t="s">
        <v>665</v>
      </c>
      <c r="B209" s="31" t="s">
        <v>704</v>
      </c>
      <c r="C209" s="192" t="s">
        <v>671</v>
      </c>
      <c r="D209" s="26">
        <v>1</v>
      </c>
      <c r="E209" s="10">
        <f t="shared" si="5"/>
        <v>36</v>
      </c>
    </row>
    <row r="210" spans="1:5" x14ac:dyDescent="0.35">
      <c r="A210" s="177" t="s">
        <v>665</v>
      </c>
      <c r="B210" s="31" t="s">
        <v>279</v>
      </c>
      <c r="C210" s="192" t="s">
        <v>661</v>
      </c>
      <c r="D210" s="26">
        <v>3</v>
      </c>
      <c r="E210" s="10">
        <f t="shared" si="5"/>
        <v>108</v>
      </c>
    </row>
    <row r="211" spans="1:5" x14ac:dyDescent="0.35">
      <c r="A211" s="177" t="s">
        <v>665</v>
      </c>
      <c r="B211" s="31" t="s">
        <v>279</v>
      </c>
      <c r="C211" s="192" t="s">
        <v>706</v>
      </c>
      <c r="D211" s="26">
        <v>2</v>
      </c>
      <c r="E211" s="10">
        <f t="shared" si="5"/>
        <v>72</v>
      </c>
    </row>
    <row r="212" spans="1:5" ht="15" thickBot="1" x14ac:dyDescent="0.4">
      <c r="A212" s="193"/>
      <c r="B212" s="171"/>
      <c r="C212" s="194"/>
      <c r="D212" s="173">
        <f>SUM(D173:D211)</f>
        <v>123</v>
      </c>
      <c r="E212" s="173">
        <f>SUM(E173:E211)</f>
        <v>4428</v>
      </c>
    </row>
    <row r="214" spans="1:5" x14ac:dyDescent="0.35">
      <c r="A214" s="7" t="s">
        <v>30</v>
      </c>
      <c r="B214" s="27" t="s">
        <v>31</v>
      </c>
      <c r="C214" s="2"/>
      <c r="D214" s="2"/>
      <c r="E214" s="2"/>
    </row>
    <row r="215" spans="1:5" x14ac:dyDescent="0.35">
      <c r="A215" s="7" t="s">
        <v>32</v>
      </c>
      <c r="B215" s="27" t="s">
        <v>33</v>
      </c>
      <c r="C215" s="2"/>
      <c r="D215" s="2"/>
      <c r="E215" s="2"/>
    </row>
    <row r="216" spans="1:5" x14ac:dyDescent="0.35">
      <c r="A216" s="9" t="s">
        <v>34</v>
      </c>
      <c r="B216" s="30" t="s">
        <v>35</v>
      </c>
      <c r="C216" s="2"/>
      <c r="D216" s="2"/>
      <c r="E216" s="2"/>
    </row>
    <row r="217" spans="1:5" ht="28" x14ac:dyDescent="0.35">
      <c r="A217" s="8" t="s">
        <v>36</v>
      </c>
      <c r="B217" s="14" t="s">
        <v>37</v>
      </c>
      <c r="C217" s="14" t="s">
        <v>38</v>
      </c>
      <c r="D217" s="14" t="s">
        <v>39</v>
      </c>
      <c r="E217" s="14" t="s">
        <v>40</v>
      </c>
    </row>
    <row r="218" spans="1:5" x14ac:dyDescent="0.35">
      <c r="B218" s="98"/>
      <c r="C218" s="98"/>
      <c r="D218" s="98"/>
      <c r="E218" s="98"/>
    </row>
    <row r="219" spans="1:5" x14ac:dyDescent="0.35">
      <c r="B219" s="98"/>
      <c r="C219" s="98"/>
      <c r="D219" s="98"/>
      <c r="E219" s="99" t="s">
        <v>90</v>
      </c>
    </row>
    <row r="221" spans="1:5" x14ac:dyDescent="0.35">
      <c r="A221" s="28" t="s">
        <v>10</v>
      </c>
      <c r="B221" s="28" t="s">
        <v>11</v>
      </c>
      <c r="C221" s="28" t="s">
        <v>12</v>
      </c>
      <c r="D221" s="36" t="s">
        <v>230</v>
      </c>
      <c r="E221" s="28" t="s">
        <v>14</v>
      </c>
    </row>
    <row r="222" spans="1:5" x14ac:dyDescent="0.35">
      <c r="A222" s="177" t="s">
        <v>707</v>
      </c>
      <c r="B222" s="177" t="s">
        <v>656</v>
      </c>
      <c r="C222" s="177" t="s">
        <v>498</v>
      </c>
      <c r="D222" s="177">
        <v>9</v>
      </c>
      <c r="E222" s="182">
        <f t="shared" ref="E222:E256" si="6">D222*36</f>
        <v>324</v>
      </c>
    </row>
    <row r="223" spans="1:5" x14ac:dyDescent="0.35">
      <c r="A223" s="177" t="s">
        <v>707</v>
      </c>
      <c r="B223" s="177" t="s">
        <v>656</v>
      </c>
      <c r="C223" s="177">
        <v>19</v>
      </c>
      <c r="D223" s="177">
        <v>3</v>
      </c>
      <c r="E223" s="182">
        <f t="shared" si="6"/>
        <v>108</v>
      </c>
    </row>
    <row r="224" spans="1:5" x14ac:dyDescent="0.35">
      <c r="A224" s="177" t="s">
        <v>707</v>
      </c>
      <c r="B224" s="177" t="s">
        <v>656</v>
      </c>
      <c r="C224" s="177" t="s">
        <v>405</v>
      </c>
      <c r="D224" s="177">
        <v>5</v>
      </c>
      <c r="E224" s="182">
        <f t="shared" si="6"/>
        <v>180</v>
      </c>
    </row>
    <row r="225" spans="1:5" x14ac:dyDescent="0.35">
      <c r="A225" s="177" t="s">
        <v>707</v>
      </c>
      <c r="B225" s="177" t="s">
        <v>656</v>
      </c>
      <c r="C225" s="177" t="s">
        <v>708</v>
      </c>
      <c r="D225" s="177">
        <v>3</v>
      </c>
      <c r="E225" s="182">
        <f t="shared" si="6"/>
        <v>108</v>
      </c>
    </row>
    <row r="226" spans="1:5" x14ac:dyDescent="0.35">
      <c r="A226" s="177" t="s">
        <v>707</v>
      </c>
      <c r="B226" s="27" t="s">
        <v>619</v>
      </c>
      <c r="C226" s="185" t="s">
        <v>709</v>
      </c>
      <c r="D226" s="27">
        <v>7</v>
      </c>
      <c r="E226" s="182">
        <f t="shared" si="6"/>
        <v>252</v>
      </c>
    </row>
    <row r="227" spans="1:5" x14ac:dyDescent="0.35">
      <c r="A227" s="177" t="s">
        <v>707</v>
      </c>
      <c r="B227" s="27" t="s">
        <v>619</v>
      </c>
      <c r="C227" s="186">
        <v>100</v>
      </c>
      <c r="D227" s="186">
        <v>1</v>
      </c>
      <c r="E227" s="186">
        <f t="shared" si="6"/>
        <v>36</v>
      </c>
    </row>
    <row r="228" spans="1:5" x14ac:dyDescent="0.35">
      <c r="A228" s="177" t="s">
        <v>707</v>
      </c>
      <c r="B228" s="27" t="s">
        <v>619</v>
      </c>
      <c r="C228" s="186">
        <v>102</v>
      </c>
      <c r="D228" s="186">
        <v>1</v>
      </c>
      <c r="E228" s="186">
        <f t="shared" si="6"/>
        <v>36</v>
      </c>
    </row>
    <row r="229" spans="1:5" x14ac:dyDescent="0.35">
      <c r="A229" s="177" t="s">
        <v>707</v>
      </c>
      <c r="B229" s="27" t="s">
        <v>619</v>
      </c>
      <c r="C229" s="186">
        <v>82</v>
      </c>
      <c r="D229" s="186">
        <v>1</v>
      </c>
      <c r="E229" s="186">
        <f t="shared" si="6"/>
        <v>36</v>
      </c>
    </row>
    <row r="230" spans="1:5" x14ac:dyDescent="0.35">
      <c r="A230" s="177" t="s">
        <v>707</v>
      </c>
      <c r="B230" s="27" t="s">
        <v>619</v>
      </c>
      <c r="C230" s="186">
        <v>88</v>
      </c>
      <c r="D230" s="186">
        <v>3</v>
      </c>
      <c r="E230" s="186">
        <f t="shared" si="6"/>
        <v>108</v>
      </c>
    </row>
    <row r="231" spans="1:5" x14ac:dyDescent="0.35">
      <c r="A231" s="177" t="s">
        <v>707</v>
      </c>
      <c r="B231" s="27" t="s">
        <v>619</v>
      </c>
      <c r="C231" s="186">
        <v>90</v>
      </c>
      <c r="D231" s="186">
        <v>3</v>
      </c>
      <c r="E231" s="186">
        <f t="shared" si="6"/>
        <v>108</v>
      </c>
    </row>
    <row r="232" spans="1:5" x14ac:dyDescent="0.35">
      <c r="A232" s="177" t="s">
        <v>707</v>
      </c>
      <c r="B232" s="27" t="s">
        <v>660</v>
      </c>
      <c r="C232" s="186" t="s">
        <v>471</v>
      </c>
      <c r="D232" s="186">
        <v>7</v>
      </c>
      <c r="E232" s="186">
        <f t="shared" si="6"/>
        <v>252</v>
      </c>
    </row>
    <row r="233" spans="1:5" x14ac:dyDescent="0.35">
      <c r="A233" s="177" t="s">
        <v>707</v>
      </c>
      <c r="B233" s="27" t="s">
        <v>660</v>
      </c>
      <c r="C233" s="186" t="s">
        <v>252</v>
      </c>
      <c r="D233" s="186">
        <v>7</v>
      </c>
      <c r="E233" s="186">
        <f t="shared" si="6"/>
        <v>252</v>
      </c>
    </row>
    <row r="234" spans="1:5" x14ac:dyDescent="0.35">
      <c r="A234" s="177" t="s">
        <v>707</v>
      </c>
      <c r="B234" s="27" t="s">
        <v>660</v>
      </c>
      <c r="C234" s="186" t="s">
        <v>710</v>
      </c>
      <c r="D234" s="186">
        <v>6</v>
      </c>
      <c r="E234" s="186">
        <f t="shared" si="6"/>
        <v>216</v>
      </c>
    </row>
    <row r="235" spans="1:5" x14ac:dyDescent="0.35">
      <c r="A235" s="177" t="s">
        <v>707</v>
      </c>
      <c r="B235" s="195" t="s">
        <v>711</v>
      </c>
      <c r="C235" s="186" t="s">
        <v>712</v>
      </c>
      <c r="D235" s="186">
        <v>1</v>
      </c>
      <c r="E235" s="186">
        <f t="shared" si="6"/>
        <v>36</v>
      </c>
    </row>
    <row r="236" spans="1:5" x14ac:dyDescent="0.35">
      <c r="A236" s="177" t="s">
        <v>707</v>
      </c>
      <c r="B236" s="195" t="s">
        <v>711</v>
      </c>
      <c r="C236" s="186" t="s">
        <v>664</v>
      </c>
      <c r="D236" s="186">
        <v>1</v>
      </c>
      <c r="E236" s="186">
        <f t="shared" si="6"/>
        <v>36</v>
      </c>
    </row>
    <row r="237" spans="1:5" x14ac:dyDescent="0.35">
      <c r="A237" s="177" t="s">
        <v>707</v>
      </c>
      <c r="B237" s="195" t="s">
        <v>711</v>
      </c>
      <c r="C237" s="186" t="s">
        <v>523</v>
      </c>
      <c r="D237" s="186">
        <v>1</v>
      </c>
      <c r="E237" s="186">
        <f t="shared" si="6"/>
        <v>36</v>
      </c>
    </row>
    <row r="238" spans="1:5" x14ac:dyDescent="0.35">
      <c r="A238" s="177" t="s">
        <v>707</v>
      </c>
      <c r="B238" s="195" t="s">
        <v>711</v>
      </c>
      <c r="C238" s="186" t="s">
        <v>713</v>
      </c>
      <c r="D238" s="186">
        <v>1</v>
      </c>
      <c r="E238" s="186">
        <f t="shared" si="6"/>
        <v>36</v>
      </c>
    </row>
    <row r="239" spans="1:5" x14ac:dyDescent="0.35">
      <c r="A239" s="177" t="s">
        <v>707</v>
      </c>
      <c r="B239" s="195" t="s">
        <v>714</v>
      </c>
      <c r="C239" s="186">
        <v>42</v>
      </c>
      <c r="D239" s="186">
        <v>5</v>
      </c>
      <c r="E239" s="186">
        <f t="shared" si="6"/>
        <v>180</v>
      </c>
    </row>
    <row r="240" spans="1:5" x14ac:dyDescent="0.35">
      <c r="A240" s="188" t="s">
        <v>707</v>
      </c>
      <c r="B240" s="195" t="s">
        <v>714</v>
      </c>
      <c r="C240" s="186">
        <v>50</v>
      </c>
      <c r="D240" s="186">
        <v>3</v>
      </c>
      <c r="E240" s="186">
        <f t="shared" si="6"/>
        <v>108</v>
      </c>
    </row>
    <row r="241" spans="1:5" x14ac:dyDescent="0.35">
      <c r="A241" s="188" t="s">
        <v>707</v>
      </c>
      <c r="B241" s="177" t="s">
        <v>656</v>
      </c>
      <c r="C241" s="186">
        <v>13</v>
      </c>
      <c r="D241" s="186">
        <v>4</v>
      </c>
      <c r="E241" s="186">
        <f t="shared" si="6"/>
        <v>144</v>
      </c>
    </row>
    <row r="242" spans="1:5" x14ac:dyDescent="0.35">
      <c r="A242" s="177" t="s">
        <v>707</v>
      </c>
      <c r="B242" s="177" t="s">
        <v>656</v>
      </c>
      <c r="C242" s="186">
        <v>15</v>
      </c>
      <c r="D242" s="186">
        <v>3</v>
      </c>
      <c r="E242" s="186">
        <f t="shared" si="6"/>
        <v>108</v>
      </c>
    </row>
    <row r="243" spans="1:5" x14ac:dyDescent="0.35">
      <c r="A243" s="177" t="s">
        <v>707</v>
      </c>
      <c r="B243" s="177" t="s">
        <v>656</v>
      </c>
      <c r="C243" s="186">
        <v>17</v>
      </c>
      <c r="D243" s="186">
        <v>4</v>
      </c>
      <c r="E243" s="186">
        <f t="shared" si="6"/>
        <v>144</v>
      </c>
    </row>
    <row r="244" spans="1:5" x14ac:dyDescent="0.35">
      <c r="A244" s="177" t="s">
        <v>707</v>
      </c>
      <c r="B244" s="177" t="s">
        <v>656</v>
      </c>
      <c r="C244" s="186">
        <v>7</v>
      </c>
      <c r="D244" s="186">
        <v>9</v>
      </c>
      <c r="E244" s="186">
        <f t="shared" si="6"/>
        <v>324</v>
      </c>
    </row>
    <row r="245" spans="1:5" x14ac:dyDescent="0.35">
      <c r="A245" s="177" t="s">
        <v>707</v>
      </c>
      <c r="B245" s="177" t="s">
        <v>656</v>
      </c>
      <c r="C245" s="186" t="s">
        <v>573</v>
      </c>
      <c r="D245" s="186">
        <v>5</v>
      </c>
      <c r="E245" s="186">
        <f t="shared" si="6"/>
        <v>180</v>
      </c>
    </row>
    <row r="246" spans="1:5" x14ac:dyDescent="0.35">
      <c r="A246" s="177" t="s">
        <v>707</v>
      </c>
      <c r="B246" s="177" t="s">
        <v>656</v>
      </c>
      <c r="C246" s="186">
        <v>9</v>
      </c>
      <c r="D246" s="186">
        <v>1</v>
      </c>
      <c r="E246" s="186">
        <f t="shared" si="6"/>
        <v>36</v>
      </c>
    </row>
    <row r="247" spans="1:5" x14ac:dyDescent="0.35">
      <c r="A247" s="177" t="s">
        <v>707</v>
      </c>
      <c r="B247" s="195" t="s">
        <v>715</v>
      </c>
      <c r="C247" s="186" t="s">
        <v>716</v>
      </c>
      <c r="D247" s="186">
        <v>8</v>
      </c>
      <c r="E247" s="186">
        <f t="shared" si="6"/>
        <v>288</v>
      </c>
    </row>
    <row r="248" spans="1:5" x14ac:dyDescent="0.35">
      <c r="A248" s="177" t="s">
        <v>707</v>
      </c>
      <c r="B248" s="177" t="s">
        <v>656</v>
      </c>
      <c r="C248" s="186">
        <v>20</v>
      </c>
      <c r="D248" s="186">
        <v>6</v>
      </c>
      <c r="E248" s="186">
        <f t="shared" si="6"/>
        <v>216</v>
      </c>
    </row>
    <row r="249" spans="1:5" x14ac:dyDescent="0.35">
      <c r="A249" s="177" t="s">
        <v>707</v>
      </c>
      <c r="B249" s="195" t="s">
        <v>714</v>
      </c>
      <c r="C249" s="186">
        <v>5</v>
      </c>
      <c r="D249" s="186">
        <v>6</v>
      </c>
      <c r="E249" s="186">
        <f t="shared" si="6"/>
        <v>216</v>
      </c>
    </row>
    <row r="250" spans="1:5" x14ac:dyDescent="0.35">
      <c r="A250" s="177" t="s">
        <v>707</v>
      </c>
      <c r="B250" s="195" t="s">
        <v>714</v>
      </c>
      <c r="C250" s="186">
        <v>3</v>
      </c>
      <c r="D250" s="186">
        <v>7</v>
      </c>
      <c r="E250" s="186">
        <f t="shared" si="6"/>
        <v>252</v>
      </c>
    </row>
    <row r="251" spans="1:5" x14ac:dyDescent="0.35">
      <c r="A251" s="177" t="s">
        <v>707</v>
      </c>
      <c r="B251" s="195" t="s">
        <v>714</v>
      </c>
      <c r="C251" s="186" t="s">
        <v>588</v>
      </c>
      <c r="D251" s="186">
        <v>4</v>
      </c>
      <c r="E251" s="186">
        <f t="shared" si="6"/>
        <v>144</v>
      </c>
    </row>
    <row r="252" spans="1:5" x14ac:dyDescent="0.35">
      <c r="A252" s="177" t="s">
        <v>707</v>
      </c>
      <c r="B252" s="177" t="s">
        <v>656</v>
      </c>
      <c r="C252" s="186">
        <v>14</v>
      </c>
      <c r="D252" s="186">
        <v>3</v>
      </c>
      <c r="E252" s="186">
        <f t="shared" si="6"/>
        <v>108</v>
      </c>
    </row>
    <row r="253" spans="1:5" x14ac:dyDescent="0.35">
      <c r="A253" s="177" t="s">
        <v>707</v>
      </c>
      <c r="B253" s="177" t="s">
        <v>656</v>
      </c>
      <c r="C253" s="186" t="s">
        <v>717</v>
      </c>
      <c r="D253" s="186">
        <v>7</v>
      </c>
      <c r="E253" s="186">
        <f t="shared" si="6"/>
        <v>252</v>
      </c>
    </row>
    <row r="254" spans="1:5" x14ac:dyDescent="0.35">
      <c r="A254" s="177" t="s">
        <v>707</v>
      </c>
      <c r="B254" s="177" t="s">
        <v>656</v>
      </c>
      <c r="C254" s="186" t="s">
        <v>718</v>
      </c>
      <c r="D254" s="186">
        <v>3</v>
      </c>
      <c r="E254" s="186">
        <f t="shared" si="6"/>
        <v>108</v>
      </c>
    </row>
    <row r="255" spans="1:5" x14ac:dyDescent="0.35">
      <c r="A255" s="177" t="s">
        <v>707</v>
      </c>
      <c r="B255" s="177" t="s">
        <v>656</v>
      </c>
      <c r="C255" s="186">
        <v>6</v>
      </c>
      <c r="D255" s="186">
        <v>1</v>
      </c>
      <c r="E255" s="186">
        <f t="shared" si="6"/>
        <v>36</v>
      </c>
    </row>
    <row r="256" spans="1:5" x14ac:dyDescent="0.35">
      <c r="A256" s="177" t="s">
        <v>707</v>
      </c>
      <c r="B256" s="27" t="s">
        <v>660</v>
      </c>
      <c r="C256" s="186">
        <v>18</v>
      </c>
      <c r="D256" s="186">
        <v>9</v>
      </c>
      <c r="E256" s="186">
        <f t="shared" si="6"/>
        <v>324</v>
      </c>
    </row>
    <row r="257" spans="1:5" ht="15" thickBot="1" x14ac:dyDescent="0.4">
      <c r="A257" s="170"/>
      <c r="B257" s="171"/>
      <c r="C257" s="172"/>
      <c r="D257" s="173">
        <f>SUM(D222:D256)</f>
        <v>148</v>
      </c>
      <c r="E257" s="173">
        <f>SUM(E222:E256)</f>
        <v>5328</v>
      </c>
    </row>
    <row r="259" spans="1:5" x14ac:dyDescent="0.35">
      <c r="A259" s="7" t="s">
        <v>30</v>
      </c>
      <c r="B259" s="27" t="s">
        <v>31</v>
      </c>
      <c r="C259" s="2"/>
      <c r="D259" s="2"/>
      <c r="E259" s="2"/>
    </row>
    <row r="260" spans="1:5" x14ac:dyDescent="0.35">
      <c r="A260" s="7" t="s">
        <v>32</v>
      </c>
      <c r="B260" s="27" t="s">
        <v>33</v>
      </c>
      <c r="C260" s="2"/>
      <c r="D260" s="2"/>
      <c r="E260" s="2"/>
    </row>
    <row r="261" spans="1:5" x14ac:dyDescent="0.35">
      <c r="A261" s="9" t="s">
        <v>34</v>
      </c>
      <c r="B261" s="30" t="s">
        <v>35</v>
      </c>
      <c r="C261" s="2"/>
      <c r="D261" s="2"/>
      <c r="E261" s="2"/>
    </row>
    <row r="262" spans="1:5" ht="28" x14ac:dyDescent="0.35">
      <c r="A262" s="8" t="s">
        <v>36</v>
      </c>
      <c r="B262" s="14" t="s">
        <v>37</v>
      </c>
      <c r="C262" s="14" t="s">
        <v>38</v>
      </c>
      <c r="D262" s="14" t="s">
        <v>39</v>
      </c>
      <c r="E262" s="14" t="s">
        <v>40</v>
      </c>
    </row>
    <row r="263" spans="1:5" x14ac:dyDescent="0.35">
      <c r="B263" s="98"/>
      <c r="C263" s="98"/>
      <c r="D263" s="98"/>
      <c r="E263" s="98"/>
    </row>
    <row r="264" spans="1:5" x14ac:dyDescent="0.35">
      <c r="B264" s="98"/>
      <c r="C264" s="98"/>
      <c r="D264" s="98"/>
      <c r="E264" s="99" t="s">
        <v>90</v>
      </c>
    </row>
    <row r="266" spans="1:5" x14ac:dyDescent="0.35">
      <c r="A266" s="28" t="s">
        <v>10</v>
      </c>
      <c r="B266" s="28" t="s">
        <v>11</v>
      </c>
      <c r="C266" s="28" t="s">
        <v>12</v>
      </c>
      <c r="D266" s="36" t="s">
        <v>230</v>
      </c>
      <c r="E266" s="28" t="s">
        <v>14</v>
      </c>
    </row>
    <row r="267" spans="1:5" x14ac:dyDescent="0.35">
      <c r="A267" s="177" t="s">
        <v>719</v>
      </c>
      <c r="B267" s="183" t="s">
        <v>476</v>
      </c>
      <c r="C267" s="177" t="s">
        <v>720</v>
      </c>
      <c r="D267" s="177">
        <v>5</v>
      </c>
      <c r="E267" s="182">
        <f t="shared" ref="E267:E285" si="7">D267*36</f>
        <v>180</v>
      </c>
    </row>
    <row r="268" spans="1:5" x14ac:dyDescent="0.35">
      <c r="A268" s="177" t="s">
        <v>719</v>
      </c>
      <c r="B268" s="27" t="s">
        <v>619</v>
      </c>
      <c r="C268" s="185" t="s">
        <v>721</v>
      </c>
      <c r="D268" s="27">
        <v>3</v>
      </c>
      <c r="E268" s="182">
        <f t="shared" si="7"/>
        <v>108</v>
      </c>
    </row>
    <row r="269" spans="1:5" x14ac:dyDescent="0.35">
      <c r="A269" s="177" t="s">
        <v>719</v>
      </c>
      <c r="B269" s="27" t="s">
        <v>619</v>
      </c>
      <c r="C269" s="185" t="s">
        <v>722</v>
      </c>
      <c r="D269" s="27">
        <v>6</v>
      </c>
      <c r="E269" s="182">
        <f t="shared" si="7"/>
        <v>216</v>
      </c>
    </row>
    <row r="270" spans="1:5" x14ac:dyDescent="0.35">
      <c r="A270" s="177" t="s">
        <v>719</v>
      </c>
      <c r="B270" s="27" t="s">
        <v>723</v>
      </c>
      <c r="C270" s="185" t="s">
        <v>724</v>
      </c>
      <c r="D270" s="27">
        <v>7</v>
      </c>
      <c r="E270" s="182">
        <f t="shared" si="7"/>
        <v>252</v>
      </c>
    </row>
    <row r="271" spans="1:5" x14ac:dyDescent="0.35">
      <c r="A271" s="188" t="s">
        <v>719</v>
      </c>
      <c r="B271" s="195" t="s">
        <v>725</v>
      </c>
      <c r="C271" s="186">
        <v>19</v>
      </c>
      <c r="D271" s="186">
        <v>4</v>
      </c>
      <c r="E271" s="186">
        <f t="shared" si="7"/>
        <v>144</v>
      </c>
    </row>
    <row r="272" spans="1:5" x14ac:dyDescent="0.35">
      <c r="A272" s="188" t="s">
        <v>719</v>
      </c>
      <c r="B272" s="195" t="s">
        <v>725</v>
      </c>
      <c r="C272" s="186">
        <v>20</v>
      </c>
      <c r="D272" s="186">
        <v>4</v>
      </c>
      <c r="E272" s="186">
        <f t="shared" si="7"/>
        <v>144</v>
      </c>
    </row>
    <row r="273" spans="1:5" x14ac:dyDescent="0.35">
      <c r="A273" s="188" t="s">
        <v>719</v>
      </c>
      <c r="B273" s="195" t="s">
        <v>725</v>
      </c>
      <c r="C273" s="186">
        <v>22</v>
      </c>
      <c r="D273" s="186">
        <v>4</v>
      </c>
      <c r="E273" s="186">
        <f t="shared" si="7"/>
        <v>144</v>
      </c>
    </row>
    <row r="274" spans="1:5" x14ac:dyDescent="0.35">
      <c r="A274" s="177" t="s">
        <v>719</v>
      </c>
      <c r="B274" s="195" t="s">
        <v>711</v>
      </c>
      <c r="C274" s="186" t="s">
        <v>259</v>
      </c>
      <c r="D274" s="186">
        <v>1</v>
      </c>
      <c r="E274" s="186">
        <f t="shared" si="7"/>
        <v>36</v>
      </c>
    </row>
    <row r="275" spans="1:5" x14ac:dyDescent="0.35">
      <c r="A275" s="177" t="s">
        <v>719</v>
      </c>
      <c r="B275" s="195" t="s">
        <v>711</v>
      </c>
      <c r="C275" s="186" t="s">
        <v>262</v>
      </c>
      <c r="D275" s="186">
        <v>1</v>
      </c>
      <c r="E275" s="186">
        <f t="shared" si="7"/>
        <v>36</v>
      </c>
    </row>
    <row r="276" spans="1:5" x14ac:dyDescent="0.35">
      <c r="A276" s="177" t="s">
        <v>719</v>
      </c>
      <c r="B276" s="177" t="s">
        <v>476</v>
      </c>
      <c r="C276" s="186" t="s">
        <v>726</v>
      </c>
      <c r="D276" s="186">
        <v>3</v>
      </c>
      <c r="E276" s="186">
        <f t="shared" si="7"/>
        <v>108</v>
      </c>
    </row>
    <row r="277" spans="1:5" x14ac:dyDescent="0.35">
      <c r="A277" s="177" t="s">
        <v>719</v>
      </c>
      <c r="B277" s="195" t="s">
        <v>714</v>
      </c>
      <c r="C277" s="186">
        <v>16</v>
      </c>
      <c r="D277" s="186">
        <v>1</v>
      </c>
      <c r="E277" s="186">
        <f t="shared" si="7"/>
        <v>36</v>
      </c>
    </row>
    <row r="278" spans="1:5" x14ac:dyDescent="0.35">
      <c r="A278" s="177" t="s">
        <v>719</v>
      </c>
      <c r="B278" s="195" t="s">
        <v>714</v>
      </c>
      <c r="C278" s="186">
        <v>20</v>
      </c>
      <c r="D278" s="186">
        <v>5</v>
      </c>
      <c r="E278" s="186">
        <f t="shared" si="7"/>
        <v>180</v>
      </c>
    </row>
    <row r="279" spans="1:5" x14ac:dyDescent="0.35">
      <c r="A279" s="177" t="s">
        <v>719</v>
      </c>
      <c r="B279" s="195" t="s">
        <v>714</v>
      </c>
      <c r="C279" s="186">
        <v>24</v>
      </c>
      <c r="D279" s="186">
        <v>1</v>
      </c>
      <c r="E279" s="186">
        <f t="shared" si="7"/>
        <v>36</v>
      </c>
    </row>
    <row r="280" spans="1:5" x14ac:dyDescent="0.35">
      <c r="A280" s="177" t="s">
        <v>719</v>
      </c>
      <c r="B280" s="195" t="s">
        <v>714</v>
      </c>
      <c r="C280" s="186">
        <v>28</v>
      </c>
      <c r="D280" s="186">
        <v>1</v>
      </c>
      <c r="E280" s="186">
        <f t="shared" si="7"/>
        <v>36</v>
      </c>
    </row>
    <row r="281" spans="1:5" x14ac:dyDescent="0.35">
      <c r="A281" s="177" t="s">
        <v>719</v>
      </c>
      <c r="B281" s="195" t="s">
        <v>714</v>
      </c>
      <c r="C281" s="186">
        <v>32</v>
      </c>
      <c r="D281" s="186">
        <v>5</v>
      </c>
      <c r="E281" s="186">
        <f t="shared" si="7"/>
        <v>180</v>
      </c>
    </row>
    <row r="282" spans="1:5" x14ac:dyDescent="0.35">
      <c r="A282" s="188" t="s">
        <v>719</v>
      </c>
      <c r="B282" s="27" t="s">
        <v>619</v>
      </c>
      <c r="C282" s="186" t="s">
        <v>727</v>
      </c>
      <c r="D282" s="186">
        <v>3</v>
      </c>
      <c r="E282" s="186">
        <f t="shared" si="7"/>
        <v>108</v>
      </c>
    </row>
    <row r="283" spans="1:5" x14ac:dyDescent="0.35">
      <c r="A283" s="177" t="s">
        <v>719</v>
      </c>
      <c r="B283" s="195" t="s">
        <v>711</v>
      </c>
      <c r="C283" s="186" t="s">
        <v>409</v>
      </c>
      <c r="D283" s="186">
        <v>1</v>
      </c>
      <c r="E283" s="186">
        <f t="shared" si="7"/>
        <v>36</v>
      </c>
    </row>
    <row r="284" spans="1:5" x14ac:dyDescent="0.35">
      <c r="A284" s="188" t="s">
        <v>719</v>
      </c>
      <c r="B284" s="177" t="s">
        <v>476</v>
      </c>
      <c r="C284" s="186" t="s">
        <v>515</v>
      </c>
      <c r="D284" s="186">
        <v>7</v>
      </c>
      <c r="E284" s="186">
        <f t="shared" si="7"/>
        <v>252</v>
      </c>
    </row>
    <row r="285" spans="1:5" x14ac:dyDescent="0.35">
      <c r="A285" s="177" t="s">
        <v>719</v>
      </c>
      <c r="B285" s="177" t="s">
        <v>476</v>
      </c>
      <c r="C285" s="186" t="s">
        <v>728</v>
      </c>
      <c r="D285" s="186">
        <v>4</v>
      </c>
      <c r="E285" s="186">
        <f t="shared" si="7"/>
        <v>144</v>
      </c>
    </row>
    <row r="286" spans="1:5" ht="15" thickBot="1" x14ac:dyDescent="0.4">
      <c r="A286" s="170"/>
      <c r="B286" s="171"/>
      <c r="C286" s="172"/>
      <c r="D286" s="173">
        <f>SUM(D267:D285)</f>
        <v>66</v>
      </c>
      <c r="E286" s="173">
        <f>SUM(E267:E285)</f>
        <v>2376</v>
      </c>
    </row>
    <row r="288" spans="1:5" x14ac:dyDescent="0.35">
      <c r="A288" s="7" t="s">
        <v>30</v>
      </c>
      <c r="B288" s="27" t="s">
        <v>31</v>
      </c>
      <c r="C288" s="2"/>
      <c r="D288" s="2"/>
      <c r="E288" s="2"/>
    </row>
    <row r="289" spans="1:5" x14ac:dyDescent="0.35">
      <c r="A289" s="7" t="s">
        <v>32</v>
      </c>
      <c r="B289" s="27" t="s">
        <v>33</v>
      </c>
      <c r="C289" s="2"/>
      <c r="D289" s="2"/>
      <c r="E289" s="2"/>
    </row>
    <row r="290" spans="1:5" x14ac:dyDescent="0.35">
      <c r="A290" s="9" t="s">
        <v>34</v>
      </c>
      <c r="B290" s="30" t="s">
        <v>35</v>
      </c>
      <c r="C290" s="2"/>
      <c r="D290" s="2"/>
      <c r="E290" s="2"/>
    </row>
    <row r="291" spans="1:5" ht="28" x14ac:dyDescent="0.35">
      <c r="A291" s="8" t="s">
        <v>36</v>
      </c>
      <c r="B291" s="14" t="s">
        <v>37</v>
      </c>
      <c r="C291" s="14" t="s">
        <v>38</v>
      </c>
      <c r="D291" s="14" t="s">
        <v>39</v>
      </c>
      <c r="E291" s="14" t="s">
        <v>40</v>
      </c>
    </row>
    <row r="292" spans="1:5" x14ac:dyDescent="0.35">
      <c r="B292" s="98"/>
      <c r="C292" s="98"/>
      <c r="D292" s="98"/>
      <c r="E292" s="98"/>
    </row>
    <row r="293" spans="1:5" x14ac:dyDescent="0.35">
      <c r="B293" s="98"/>
      <c r="C293" s="98"/>
      <c r="D293" s="98"/>
      <c r="E293" s="99" t="s">
        <v>90</v>
      </c>
    </row>
    <row r="295" spans="1:5" x14ac:dyDescent="0.35">
      <c r="A295" s="15" t="s">
        <v>164</v>
      </c>
      <c r="B295" s="15" t="s">
        <v>11</v>
      </c>
      <c r="C295" s="15" t="s">
        <v>12</v>
      </c>
      <c r="D295" s="36" t="s">
        <v>230</v>
      </c>
      <c r="E295" s="28" t="s">
        <v>14</v>
      </c>
    </row>
    <row r="296" spans="1:5" x14ac:dyDescent="0.35">
      <c r="A296" s="106" t="s">
        <v>730</v>
      </c>
      <c r="B296" s="106" t="s">
        <v>476</v>
      </c>
      <c r="C296" s="116" t="s">
        <v>179</v>
      </c>
      <c r="D296" s="106">
        <v>8</v>
      </c>
      <c r="E296" s="117">
        <v>374</v>
      </c>
    </row>
    <row r="298" spans="1:5" x14ac:dyDescent="0.35">
      <c r="A298" s="7" t="s">
        <v>30</v>
      </c>
      <c r="B298" s="27" t="s">
        <v>31</v>
      </c>
      <c r="C298" s="196"/>
      <c r="D298" s="196"/>
      <c r="E298" s="196"/>
    </row>
    <row r="299" spans="1:5" x14ac:dyDescent="0.35">
      <c r="A299" s="7" t="s">
        <v>32</v>
      </c>
      <c r="B299" s="27" t="s">
        <v>33</v>
      </c>
      <c r="C299" s="196"/>
      <c r="D299" s="196"/>
      <c r="E299" s="196"/>
    </row>
    <row r="300" spans="1:5" x14ac:dyDescent="0.35">
      <c r="A300" s="9" t="s">
        <v>34</v>
      </c>
      <c r="B300" s="30" t="s">
        <v>35</v>
      </c>
      <c r="C300" s="196"/>
      <c r="D300" s="196"/>
      <c r="E300" s="196"/>
    </row>
    <row r="301" spans="1:5" ht="28" x14ac:dyDescent="0.35">
      <c r="A301" s="8" t="s">
        <v>36</v>
      </c>
      <c r="B301" s="14" t="s">
        <v>105</v>
      </c>
      <c r="C301" s="14" t="s">
        <v>106</v>
      </c>
      <c r="D301" s="14" t="s">
        <v>1414</v>
      </c>
      <c r="E301" s="14" t="s">
        <v>731</v>
      </c>
    </row>
    <row r="302" spans="1:5" x14ac:dyDescent="0.35">
      <c r="B302" s="98"/>
      <c r="C302" s="98"/>
      <c r="D302" s="98"/>
      <c r="E302" s="98"/>
    </row>
    <row r="303" spans="1:5" x14ac:dyDescent="0.35">
      <c r="B303" s="98"/>
      <c r="C303" s="98"/>
      <c r="D303" s="98"/>
      <c r="E303" s="99" t="s">
        <v>90</v>
      </c>
    </row>
    <row r="305" spans="1:5" x14ac:dyDescent="0.35">
      <c r="A305" s="15" t="s">
        <v>164</v>
      </c>
      <c r="B305" s="15" t="s">
        <v>11</v>
      </c>
      <c r="C305" s="15" t="s">
        <v>12</v>
      </c>
      <c r="D305" s="36" t="s">
        <v>230</v>
      </c>
      <c r="E305" s="28" t="s">
        <v>14</v>
      </c>
    </row>
    <row r="306" spans="1:5" x14ac:dyDescent="0.35">
      <c r="A306" s="106" t="s">
        <v>732</v>
      </c>
      <c r="B306" s="106" t="s">
        <v>246</v>
      </c>
      <c r="C306" s="116">
        <v>114</v>
      </c>
      <c r="D306" s="106">
        <v>30</v>
      </c>
      <c r="E306" s="117">
        <v>1147</v>
      </c>
    </row>
    <row r="308" spans="1:5" x14ac:dyDescent="0.35">
      <c r="A308" s="7" t="s">
        <v>30</v>
      </c>
      <c r="B308" s="13" t="s">
        <v>1939</v>
      </c>
      <c r="C308" s="196"/>
      <c r="D308" s="196"/>
      <c r="E308" s="196"/>
    </row>
    <row r="309" spans="1:5" x14ac:dyDescent="0.35">
      <c r="A309" s="7" t="s">
        <v>32</v>
      </c>
      <c r="B309" s="27" t="s">
        <v>33</v>
      </c>
      <c r="C309" s="196"/>
      <c r="D309" s="196"/>
      <c r="E309" s="196"/>
    </row>
    <row r="310" spans="1:5" x14ac:dyDescent="0.35">
      <c r="A310" s="9" t="s">
        <v>34</v>
      </c>
      <c r="B310" s="30" t="s">
        <v>35</v>
      </c>
      <c r="C310" s="196"/>
      <c r="D310" s="196"/>
      <c r="E310" s="196"/>
    </row>
    <row r="311" spans="1:5" ht="28" x14ac:dyDescent="0.35">
      <c r="A311" s="8" t="s">
        <v>36</v>
      </c>
      <c r="B311" s="14" t="s">
        <v>105</v>
      </c>
      <c r="C311" s="14" t="s">
        <v>106</v>
      </c>
      <c r="D311" s="14" t="s">
        <v>1414</v>
      </c>
      <c r="E311" s="14"/>
    </row>
    <row r="312" spans="1:5" x14ac:dyDescent="0.35">
      <c r="B312" s="98"/>
      <c r="C312" s="98"/>
      <c r="D312" s="98"/>
      <c r="E312" s="98"/>
    </row>
    <row r="313" spans="1:5" x14ac:dyDescent="0.35">
      <c r="B313" s="98"/>
      <c r="C313" s="98"/>
      <c r="D313" s="98"/>
      <c r="E313" s="99" t="s">
        <v>90</v>
      </c>
    </row>
  </sheetData>
  <hyperlinks>
    <hyperlink ref="E64" location="'Кировский район'!A1" display="Вернуться к району" xr:uid="{00000000-0004-0000-2100-000000000000}"/>
    <hyperlink ref="E135" location="'Кировский район'!A1" display="Вернуться к району" xr:uid="{00000000-0004-0000-2100-000001000000}"/>
    <hyperlink ref="E170" location="'Кировский район'!A1" display="Вернуться к району" xr:uid="{00000000-0004-0000-2100-000002000000}"/>
    <hyperlink ref="E219" location="'Кировский район'!A1" display="Вернуться к району" xr:uid="{00000000-0004-0000-2100-000003000000}"/>
    <hyperlink ref="E264" location="'Кировский район'!A1" display="Вернуться к району" xr:uid="{00000000-0004-0000-2100-000004000000}"/>
    <hyperlink ref="E293" location="'Кировский район'!A1" display="Вернуться к району" xr:uid="{00000000-0004-0000-2100-000005000000}"/>
    <hyperlink ref="E303" location="'Кировский район'!A1" display="Вернуться к району" xr:uid="{00000000-0004-0000-2100-000006000000}"/>
    <hyperlink ref="E313" location="'Кировский район'!A1" display="Вернуться к району" xr:uid="{00000000-0004-0000-2100-000007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82"/>
  <sheetViews>
    <sheetView topLeftCell="A570" zoomScaleNormal="100" workbookViewId="0">
      <selection activeCell="G30" sqref="G30"/>
    </sheetView>
  </sheetViews>
  <sheetFormatPr defaultColWidth="8.81640625" defaultRowHeight="14.5" x14ac:dyDescent="0.35"/>
  <cols>
    <col min="1" max="1" width="26.81640625" customWidth="1"/>
    <col min="2" max="2" width="27.453125" customWidth="1"/>
    <col min="3" max="3" width="21.26953125" customWidth="1"/>
    <col min="4" max="4" width="19.7265625" customWidth="1"/>
    <col min="5" max="5" width="22" customWidth="1"/>
  </cols>
  <sheetData>
    <row r="1" spans="1:7" x14ac:dyDescent="0.35">
      <c r="A1" s="28" t="s">
        <v>10</v>
      </c>
      <c r="B1" s="28" t="s">
        <v>11</v>
      </c>
      <c r="C1" s="28" t="s">
        <v>12</v>
      </c>
      <c r="D1" s="28" t="s">
        <v>13</v>
      </c>
      <c r="E1" s="28" t="s">
        <v>14</v>
      </c>
      <c r="F1" s="2"/>
      <c r="G1" s="2"/>
    </row>
    <row r="2" spans="1:7" x14ac:dyDescent="0.35">
      <c r="A2" s="27" t="s">
        <v>8</v>
      </c>
      <c r="B2" s="27" t="s">
        <v>16</v>
      </c>
      <c r="C2" s="27">
        <v>147</v>
      </c>
      <c r="D2" s="27">
        <v>1</v>
      </c>
      <c r="E2" s="43">
        <f t="shared" ref="E2:E13" si="0">D2*36</f>
        <v>36</v>
      </c>
      <c r="F2" s="2"/>
      <c r="G2" s="2"/>
    </row>
    <row r="3" spans="1:7" x14ac:dyDescent="0.35">
      <c r="A3" s="27" t="s">
        <v>8</v>
      </c>
      <c r="B3" s="27" t="s">
        <v>16</v>
      </c>
      <c r="C3" s="27">
        <v>161</v>
      </c>
      <c r="D3" s="27">
        <v>2</v>
      </c>
      <c r="E3" s="43">
        <f t="shared" si="0"/>
        <v>72</v>
      </c>
      <c r="F3" s="2"/>
      <c r="G3" s="2"/>
    </row>
    <row r="4" spans="1:7" x14ac:dyDescent="0.35">
      <c r="A4" s="27" t="s">
        <v>8</v>
      </c>
      <c r="B4" s="27" t="s">
        <v>16</v>
      </c>
      <c r="C4" s="27">
        <v>139</v>
      </c>
      <c r="D4" s="27">
        <v>3</v>
      </c>
      <c r="E4" s="43">
        <f t="shared" si="0"/>
        <v>108</v>
      </c>
      <c r="F4" s="2"/>
      <c r="G4" s="2"/>
    </row>
    <row r="5" spans="1:7" x14ac:dyDescent="0.35">
      <c r="A5" s="27" t="s">
        <v>8</v>
      </c>
      <c r="B5" s="27" t="s">
        <v>17</v>
      </c>
      <c r="C5" s="27" t="s">
        <v>18</v>
      </c>
      <c r="D5" s="27">
        <v>2</v>
      </c>
      <c r="E5" s="43">
        <f t="shared" si="0"/>
        <v>72</v>
      </c>
      <c r="F5" s="2"/>
      <c r="G5" s="2"/>
    </row>
    <row r="6" spans="1:7" x14ac:dyDescent="0.35">
      <c r="A6" s="27" t="s">
        <v>8</v>
      </c>
      <c r="B6" s="27" t="s">
        <v>17</v>
      </c>
      <c r="C6" s="27" t="s">
        <v>19</v>
      </c>
      <c r="D6" s="27">
        <v>4</v>
      </c>
      <c r="E6" s="43">
        <f t="shared" si="0"/>
        <v>144</v>
      </c>
      <c r="F6" s="2"/>
      <c r="G6" s="2"/>
    </row>
    <row r="7" spans="1:7" x14ac:dyDescent="0.35">
      <c r="A7" s="27" t="s">
        <v>8</v>
      </c>
      <c r="B7" s="27" t="s">
        <v>17</v>
      </c>
      <c r="C7" s="27" t="s">
        <v>20</v>
      </c>
      <c r="D7" s="27">
        <v>2</v>
      </c>
      <c r="E7" s="43">
        <f t="shared" si="0"/>
        <v>72</v>
      </c>
      <c r="F7" s="2"/>
      <c r="G7" s="2"/>
    </row>
    <row r="8" spans="1:7" x14ac:dyDescent="0.35">
      <c r="A8" s="27" t="s">
        <v>8</v>
      </c>
      <c r="B8" s="27" t="s">
        <v>17</v>
      </c>
      <c r="C8" s="27" t="s">
        <v>21</v>
      </c>
      <c r="D8" s="27">
        <v>2</v>
      </c>
      <c r="E8" s="43">
        <f t="shared" si="0"/>
        <v>72</v>
      </c>
      <c r="F8" s="2"/>
      <c r="G8" s="2"/>
    </row>
    <row r="9" spans="1:7" x14ac:dyDescent="0.35">
      <c r="A9" s="27" t="s">
        <v>8</v>
      </c>
      <c r="B9" s="27" t="s">
        <v>17</v>
      </c>
      <c r="C9" s="27" t="s">
        <v>22</v>
      </c>
      <c r="D9" s="27">
        <v>2</v>
      </c>
      <c r="E9" s="43">
        <f t="shared" si="0"/>
        <v>72</v>
      </c>
      <c r="F9" s="2"/>
      <c r="G9" s="2"/>
    </row>
    <row r="10" spans="1:7" x14ac:dyDescent="0.35">
      <c r="A10" s="27" t="s">
        <v>8</v>
      </c>
      <c r="B10" s="27" t="s">
        <v>17</v>
      </c>
      <c r="C10" s="27" t="s">
        <v>23</v>
      </c>
      <c r="D10" s="27">
        <v>6</v>
      </c>
      <c r="E10" s="43">
        <f t="shared" si="0"/>
        <v>216</v>
      </c>
      <c r="F10" s="2"/>
      <c r="G10" s="2"/>
    </row>
    <row r="11" spans="1:7" x14ac:dyDescent="0.35">
      <c r="A11" s="27" t="s">
        <v>8</v>
      </c>
      <c r="B11" s="27" t="s">
        <v>24</v>
      </c>
      <c r="C11" s="27" t="s">
        <v>25</v>
      </c>
      <c r="D11" s="27">
        <v>2</v>
      </c>
      <c r="E11" s="43">
        <f t="shared" si="0"/>
        <v>72</v>
      </c>
      <c r="F11" s="2"/>
      <c r="G11" s="2"/>
    </row>
    <row r="12" spans="1:7" x14ac:dyDescent="0.35">
      <c r="A12" s="27" t="s">
        <v>8</v>
      </c>
      <c r="B12" s="27" t="s">
        <v>26</v>
      </c>
      <c r="C12" s="27" t="s">
        <v>27</v>
      </c>
      <c r="D12" s="27">
        <v>3</v>
      </c>
      <c r="E12" s="43">
        <f t="shared" si="0"/>
        <v>108</v>
      </c>
      <c r="F12" s="2"/>
      <c r="G12" s="2"/>
    </row>
    <row r="13" spans="1:7" ht="15" thickBot="1" x14ac:dyDescent="0.4">
      <c r="A13" s="27" t="s">
        <v>8</v>
      </c>
      <c r="B13" s="27" t="s">
        <v>28</v>
      </c>
      <c r="C13" s="27" t="s">
        <v>29</v>
      </c>
      <c r="D13" s="27">
        <v>4</v>
      </c>
      <c r="E13" s="43">
        <f t="shared" si="0"/>
        <v>144</v>
      </c>
      <c r="F13" s="2"/>
      <c r="G13" s="2"/>
    </row>
    <row r="14" spans="1:7" ht="15" thickBot="1" x14ac:dyDescent="0.4">
      <c r="A14" s="26"/>
      <c r="B14" s="26"/>
      <c r="C14" s="5"/>
      <c r="D14" s="6">
        <f>SUM(D2:D13)</f>
        <v>33</v>
      </c>
      <c r="E14" s="6">
        <f>SUM(E2:E13)</f>
        <v>1188</v>
      </c>
      <c r="F14" s="2"/>
      <c r="G14" s="2"/>
    </row>
    <row r="15" spans="1:7" x14ac:dyDescent="0.35">
      <c r="A15" s="26"/>
      <c r="B15" s="26"/>
      <c r="C15" s="2"/>
      <c r="D15" s="2"/>
      <c r="E15" s="2"/>
      <c r="F15" s="2"/>
      <c r="G15" s="2"/>
    </row>
    <row r="16" spans="1:7" x14ac:dyDescent="0.35">
      <c r="A16" s="7" t="s">
        <v>30</v>
      </c>
      <c r="B16" s="27" t="s">
        <v>31</v>
      </c>
      <c r="C16" s="2"/>
      <c r="D16" s="2"/>
      <c r="E16" s="2"/>
      <c r="F16" s="2"/>
      <c r="G16" s="2"/>
    </row>
    <row r="17" spans="1:7" x14ac:dyDescent="0.35">
      <c r="A17" s="7" t="s">
        <v>32</v>
      </c>
      <c r="B17" s="27" t="s">
        <v>33</v>
      </c>
      <c r="C17" s="2"/>
      <c r="D17" s="2"/>
      <c r="E17" s="2"/>
      <c r="F17" s="2"/>
      <c r="G17" s="2"/>
    </row>
    <row r="18" spans="1:7" x14ac:dyDescent="0.35">
      <c r="A18" s="9" t="s">
        <v>34</v>
      </c>
      <c r="B18" s="30" t="s">
        <v>35</v>
      </c>
      <c r="C18" s="2"/>
      <c r="D18" s="2"/>
      <c r="E18" s="2"/>
      <c r="F18" s="2"/>
      <c r="G18" s="2"/>
    </row>
    <row r="19" spans="1:7" ht="28.5" x14ac:dyDescent="0.35">
      <c r="A19" s="7" t="s">
        <v>36</v>
      </c>
      <c r="B19" s="31" t="s">
        <v>37</v>
      </c>
      <c r="C19" s="31" t="s">
        <v>38</v>
      </c>
      <c r="D19" s="31" t="s">
        <v>39</v>
      </c>
      <c r="E19" s="31" t="s">
        <v>40</v>
      </c>
      <c r="F19" s="2"/>
      <c r="G19" s="2"/>
    </row>
    <row r="20" spans="1:7" x14ac:dyDescent="0.35">
      <c r="F20" s="3"/>
      <c r="G20" s="3"/>
    </row>
    <row r="21" spans="1:7" x14ac:dyDescent="0.35">
      <c r="E21" s="47" t="s">
        <v>90</v>
      </c>
    </row>
    <row r="23" spans="1:7" x14ac:dyDescent="0.35">
      <c r="A23" s="28" t="s">
        <v>10</v>
      </c>
      <c r="B23" s="28" t="s">
        <v>11</v>
      </c>
      <c r="C23" s="28" t="s">
        <v>12</v>
      </c>
      <c r="D23" s="28" t="s">
        <v>13</v>
      </c>
      <c r="E23" s="28" t="s">
        <v>14</v>
      </c>
    </row>
    <row r="24" spans="1:7" x14ac:dyDescent="0.35">
      <c r="A24" s="27" t="s">
        <v>41</v>
      </c>
      <c r="B24" s="27" t="s">
        <v>42</v>
      </c>
      <c r="C24" s="27" t="s">
        <v>43</v>
      </c>
      <c r="D24" s="27">
        <v>4</v>
      </c>
      <c r="E24" s="10">
        <f>D24*36</f>
        <v>144</v>
      </c>
      <c r="F24" s="2"/>
    </row>
    <row r="25" spans="1:7" x14ac:dyDescent="0.35">
      <c r="A25" s="27" t="s">
        <v>41</v>
      </c>
      <c r="B25" s="27" t="s">
        <v>42</v>
      </c>
      <c r="C25" s="27" t="s">
        <v>44</v>
      </c>
      <c r="D25" s="27">
        <v>8</v>
      </c>
      <c r="E25" s="10">
        <f t="shared" ref="E25:E39" si="1">D25*36</f>
        <v>288</v>
      </c>
      <c r="F25" s="2"/>
    </row>
    <row r="26" spans="1:7" x14ac:dyDescent="0.35">
      <c r="A26" s="27" t="s">
        <v>41</v>
      </c>
      <c r="B26" s="27" t="s">
        <v>42</v>
      </c>
      <c r="C26" s="27" t="s">
        <v>45</v>
      </c>
      <c r="D26" s="27">
        <v>1</v>
      </c>
      <c r="E26" s="10">
        <f t="shared" si="1"/>
        <v>36</v>
      </c>
      <c r="F26" s="2"/>
    </row>
    <row r="27" spans="1:7" x14ac:dyDescent="0.35">
      <c r="A27" s="27" t="s">
        <v>41</v>
      </c>
      <c r="B27" s="27" t="s">
        <v>42</v>
      </c>
      <c r="C27" s="27" t="s">
        <v>46</v>
      </c>
      <c r="D27" s="27">
        <v>5</v>
      </c>
      <c r="E27" s="10">
        <f t="shared" si="1"/>
        <v>180</v>
      </c>
      <c r="F27" s="2"/>
    </row>
    <row r="28" spans="1:7" x14ac:dyDescent="0.35">
      <c r="A28" s="27" t="s">
        <v>41</v>
      </c>
      <c r="B28" s="27" t="s">
        <v>42</v>
      </c>
      <c r="C28" s="27" t="s">
        <v>47</v>
      </c>
      <c r="D28" s="27">
        <v>0</v>
      </c>
      <c r="E28" s="10">
        <f t="shared" si="1"/>
        <v>0</v>
      </c>
      <c r="F28" s="2"/>
    </row>
    <row r="29" spans="1:7" x14ac:dyDescent="0.35">
      <c r="A29" s="27" t="s">
        <v>41</v>
      </c>
      <c r="B29" s="27" t="s">
        <v>48</v>
      </c>
      <c r="C29" s="27" t="s">
        <v>49</v>
      </c>
      <c r="D29" s="27">
        <v>4</v>
      </c>
      <c r="E29" s="10">
        <f t="shared" si="1"/>
        <v>144</v>
      </c>
      <c r="F29" s="2"/>
    </row>
    <row r="30" spans="1:7" x14ac:dyDescent="0.35">
      <c r="A30" s="27" t="s">
        <v>41</v>
      </c>
      <c r="B30" s="27" t="s">
        <v>50</v>
      </c>
      <c r="C30" s="27" t="s">
        <v>51</v>
      </c>
      <c r="D30" s="27">
        <v>4</v>
      </c>
      <c r="E30" s="10">
        <f t="shared" si="1"/>
        <v>144</v>
      </c>
      <c r="F30" s="2"/>
    </row>
    <row r="31" spans="1:7" x14ac:dyDescent="0.35">
      <c r="A31" s="27" t="s">
        <v>41</v>
      </c>
      <c r="B31" s="27" t="s">
        <v>52</v>
      </c>
      <c r="C31" s="27" t="s">
        <v>53</v>
      </c>
      <c r="D31" s="27">
        <v>4</v>
      </c>
      <c r="E31" s="10">
        <f t="shared" si="1"/>
        <v>144</v>
      </c>
      <c r="F31" s="2"/>
    </row>
    <row r="32" spans="1:7" x14ac:dyDescent="0.35">
      <c r="A32" s="27" t="s">
        <v>41</v>
      </c>
      <c r="B32" s="27" t="s">
        <v>42</v>
      </c>
      <c r="C32" s="27" t="s">
        <v>54</v>
      </c>
      <c r="D32" s="27">
        <v>6</v>
      </c>
      <c r="E32" s="10">
        <f t="shared" si="1"/>
        <v>216</v>
      </c>
      <c r="F32" s="2"/>
    </row>
    <row r="33" spans="1:6" x14ac:dyDescent="0.35">
      <c r="A33" s="27" t="s">
        <v>41</v>
      </c>
      <c r="B33" s="27" t="s">
        <v>24</v>
      </c>
      <c r="C33" s="27" t="s">
        <v>55</v>
      </c>
      <c r="D33" s="27">
        <v>2</v>
      </c>
      <c r="E33" s="10">
        <f t="shared" si="1"/>
        <v>72</v>
      </c>
      <c r="F33" s="2"/>
    </row>
    <row r="34" spans="1:6" x14ac:dyDescent="0.35">
      <c r="A34" s="27" t="s">
        <v>41</v>
      </c>
      <c r="B34" s="27" t="s">
        <v>42</v>
      </c>
      <c r="C34" s="27" t="s">
        <v>57</v>
      </c>
      <c r="D34" s="27">
        <v>4</v>
      </c>
      <c r="E34" s="10">
        <f t="shared" si="1"/>
        <v>144</v>
      </c>
      <c r="F34" s="2"/>
    </row>
    <row r="35" spans="1:6" x14ac:dyDescent="0.35">
      <c r="A35" s="27" t="s">
        <v>41</v>
      </c>
      <c r="B35" s="27" t="s">
        <v>50</v>
      </c>
      <c r="C35" s="27" t="s">
        <v>58</v>
      </c>
      <c r="D35" s="27">
        <v>1</v>
      </c>
      <c r="E35" s="10">
        <f t="shared" si="1"/>
        <v>36</v>
      </c>
      <c r="F35" s="2"/>
    </row>
    <row r="36" spans="1:6" x14ac:dyDescent="0.35">
      <c r="A36" s="27" t="s">
        <v>41</v>
      </c>
      <c r="B36" s="27" t="s">
        <v>50</v>
      </c>
      <c r="C36" s="27" t="s">
        <v>649</v>
      </c>
      <c r="D36" s="27">
        <v>6</v>
      </c>
      <c r="E36" s="10">
        <f t="shared" si="1"/>
        <v>216</v>
      </c>
      <c r="F36" s="2"/>
    </row>
    <row r="37" spans="1:6" x14ac:dyDescent="0.35">
      <c r="A37" s="27" t="s">
        <v>41</v>
      </c>
      <c r="B37" s="27" t="s">
        <v>42</v>
      </c>
      <c r="C37" s="27" t="s">
        <v>1860</v>
      </c>
      <c r="D37" s="27">
        <v>0</v>
      </c>
      <c r="E37" s="10">
        <f t="shared" si="1"/>
        <v>0</v>
      </c>
      <c r="F37" s="2"/>
    </row>
    <row r="38" spans="1:6" x14ac:dyDescent="0.35">
      <c r="A38" s="27" t="s">
        <v>41</v>
      </c>
      <c r="B38" s="27" t="s">
        <v>42</v>
      </c>
      <c r="C38" s="29" t="s">
        <v>59</v>
      </c>
      <c r="D38" s="29">
        <v>2</v>
      </c>
      <c r="E38" s="10">
        <f t="shared" si="1"/>
        <v>72</v>
      </c>
      <c r="F38" s="2"/>
    </row>
    <row r="39" spans="1:6" x14ac:dyDescent="0.35">
      <c r="A39" s="27" t="s">
        <v>41</v>
      </c>
      <c r="B39" s="27" t="s">
        <v>42</v>
      </c>
      <c r="C39" s="29">
        <v>9</v>
      </c>
      <c r="D39" s="29">
        <v>4</v>
      </c>
      <c r="E39" s="10">
        <f t="shared" si="1"/>
        <v>144</v>
      </c>
      <c r="F39" s="2"/>
    </row>
    <row r="40" spans="1:6" ht="15" thickBot="1" x14ac:dyDescent="0.4">
      <c r="A40" s="4"/>
      <c r="B40" s="4"/>
      <c r="C40" s="4"/>
      <c r="D40" s="11">
        <f>SUM(D24:D39)</f>
        <v>55</v>
      </c>
      <c r="E40" s="11">
        <f>SUM(E24:E39)</f>
        <v>1980</v>
      </c>
      <c r="F40" s="2"/>
    </row>
    <row r="41" spans="1:6" x14ac:dyDescent="0.35">
      <c r="A41" s="4"/>
      <c r="B41" s="4"/>
      <c r="C41" s="2"/>
      <c r="D41" s="2"/>
      <c r="E41" s="2"/>
      <c r="F41" s="2"/>
    </row>
    <row r="42" spans="1:6" x14ac:dyDescent="0.35">
      <c r="A42" s="7" t="s">
        <v>30</v>
      </c>
      <c r="B42" s="27" t="s">
        <v>31</v>
      </c>
      <c r="C42" s="2"/>
      <c r="D42" s="2"/>
      <c r="E42" s="2"/>
      <c r="F42" s="2"/>
    </row>
    <row r="43" spans="1:6" x14ac:dyDescent="0.35">
      <c r="A43" s="7" t="s">
        <v>32</v>
      </c>
      <c r="B43" s="27" t="s">
        <v>33</v>
      </c>
      <c r="C43" s="2"/>
      <c r="D43" s="2"/>
      <c r="E43" s="2"/>
      <c r="F43" s="2"/>
    </row>
    <row r="44" spans="1:6" x14ac:dyDescent="0.35">
      <c r="A44" s="9" t="s">
        <v>34</v>
      </c>
      <c r="B44" s="30" t="s">
        <v>35</v>
      </c>
      <c r="C44" s="2"/>
      <c r="D44" s="2"/>
      <c r="E44" s="2"/>
      <c r="F44" s="2"/>
    </row>
    <row r="45" spans="1:6" ht="28.5" x14ac:dyDescent="0.35">
      <c r="A45" s="7" t="s">
        <v>36</v>
      </c>
      <c r="B45" s="31" t="s">
        <v>37</v>
      </c>
      <c r="C45" s="31" t="s">
        <v>38</v>
      </c>
      <c r="D45" s="31" t="s">
        <v>39</v>
      </c>
      <c r="E45" s="31" t="s">
        <v>40</v>
      </c>
      <c r="F45" s="2"/>
    </row>
    <row r="46" spans="1:6" x14ac:dyDescent="0.35">
      <c r="F46" s="2"/>
    </row>
    <row r="47" spans="1:6" x14ac:dyDescent="0.35">
      <c r="E47" s="47" t="s">
        <v>90</v>
      </c>
      <c r="F47" s="3"/>
    </row>
    <row r="49" spans="1:7" x14ac:dyDescent="0.35">
      <c r="A49" s="36" t="s">
        <v>10</v>
      </c>
      <c r="B49" s="36" t="s">
        <v>11</v>
      </c>
      <c r="C49" s="36" t="s">
        <v>12</v>
      </c>
      <c r="D49" s="28" t="s">
        <v>13</v>
      </c>
      <c r="E49" s="36" t="s">
        <v>14</v>
      </c>
    </row>
    <row r="50" spans="1:7" x14ac:dyDescent="0.35">
      <c r="A50" s="27" t="s">
        <v>62</v>
      </c>
      <c r="B50" s="31" t="s">
        <v>63</v>
      </c>
      <c r="C50" s="33" t="s">
        <v>64</v>
      </c>
      <c r="D50" s="31">
        <v>3</v>
      </c>
      <c r="E50" s="26">
        <f>D50*36</f>
        <v>108</v>
      </c>
    </row>
    <row r="51" spans="1:7" x14ac:dyDescent="0.35">
      <c r="A51" s="27" t="s">
        <v>62</v>
      </c>
      <c r="B51" s="31" t="s">
        <v>63</v>
      </c>
      <c r="C51" s="31" t="s">
        <v>65</v>
      </c>
      <c r="D51" s="31">
        <v>2</v>
      </c>
      <c r="E51" s="26">
        <f t="shared" ref="E51:E58" si="2">D51*36</f>
        <v>72</v>
      </c>
      <c r="F51" s="2"/>
      <c r="G51" s="2"/>
    </row>
    <row r="52" spans="1:7" x14ac:dyDescent="0.35">
      <c r="A52" s="27" t="s">
        <v>62</v>
      </c>
      <c r="B52" s="31" t="s">
        <v>63</v>
      </c>
      <c r="C52" s="31" t="s">
        <v>66</v>
      </c>
      <c r="D52" s="31">
        <v>4</v>
      </c>
      <c r="E52" s="26">
        <f t="shared" si="2"/>
        <v>144</v>
      </c>
      <c r="F52" s="2"/>
      <c r="G52" s="2"/>
    </row>
    <row r="53" spans="1:7" x14ac:dyDescent="0.35">
      <c r="A53" s="27" t="s">
        <v>62</v>
      </c>
      <c r="B53" s="31" t="s">
        <v>67</v>
      </c>
      <c r="C53" s="31">
        <v>18</v>
      </c>
      <c r="D53" s="31">
        <v>12</v>
      </c>
      <c r="E53" s="26">
        <f t="shared" si="2"/>
        <v>432</v>
      </c>
      <c r="F53" s="2"/>
      <c r="G53" s="2"/>
    </row>
    <row r="54" spans="1:7" x14ac:dyDescent="0.35">
      <c r="A54" s="27" t="s">
        <v>62</v>
      </c>
      <c r="B54" s="31" t="s">
        <v>68</v>
      </c>
      <c r="C54" s="31">
        <v>5</v>
      </c>
      <c r="D54" s="31">
        <v>1</v>
      </c>
      <c r="E54" s="26">
        <f t="shared" si="2"/>
        <v>36</v>
      </c>
      <c r="F54" s="2"/>
      <c r="G54" s="2"/>
    </row>
    <row r="55" spans="1:7" x14ac:dyDescent="0.35">
      <c r="A55" s="27" t="s">
        <v>62</v>
      </c>
      <c r="B55" s="31" t="s">
        <v>68</v>
      </c>
      <c r="C55" s="31">
        <v>9</v>
      </c>
      <c r="D55" s="31">
        <v>6</v>
      </c>
      <c r="E55" s="26">
        <f t="shared" si="2"/>
        <v>216</v>
      </c>
      <c r="F55" s="2"/>
      <c r="G55" s="2"/>
    </row>
    <row r="56" spans="1:7" x14ac:dyDescent="0.35">
      <c r="A56" s="27" t="s">
        <v>62</v>
      </c>
      <c r="B56" s="31" t="s">
        <v>67</v>
      </c>
      <c r="C56" s="31">
        <v>13</v>
      </c>
      <c r="D56" s="31">
        <v>6</v>
      </c>
      <c r="E56" s="26">
        <f t="shared" si="2"/>
        <v>216</v>
      </c>
      <c r="F56" s="2"/>
      <c r="G56" s="2"/>
    </row>
    <row r="57" spans="1:7" x14ac:dyDescent="0.35">
      <c r="A57" s="27" t="s">
        <v>62</v>
      </c>
      <c r="B57" s="31" t="s">
        <v>69</v>
      </c>
      <c r="C57" s="31" t="s">
        <v>70</v>
      </c>
      <c r="D57" s="31">
        <v>2</v>
      </c>
      <c r="E57" s="26">
        <f t="shared" si="2"/>
        <v>72</v>
      </c>
      <c r="F57" s="2"/>
      <c r="G57" s="2"/>
    </row>
    <row r="58" spans="1:7" x14ac:dyDescent="0.35">
      <c r="A58" s="27" t="s">
        <v>62</v>
      </c>
      <c r="B58" s="31" t="s">
        <v>69</v>
      </c>
      <c r="C58" s="31" t="s">
        <v>71</v>
      </c>
      <c r="D58" s="31">
        <v>2</v>
      </c>
      <c r="E58" s="26">
        <f t="shared" si="2"/>
        <v>72</v>
      </c>
      <c r="F58" s="2"/>
      <c r="G58" s="2"/>
    </row>
    <row r="59" spans="1:7" x14ac:dyDescent="0.35">
      <c r="A59" s="26"/>
      <c r="B59" s="26"/>
      <c r="C59" s="26"/>
      <c r="D59" s="12">
        <f>SUM(D50:D58)</f>
        <v>38</v>
      </c>
      <c r="E59" s="12">
        <f>SUM(E50:E58)</f>
        <v>1368</v>
      </c>
      <c r="F59" s="2"/>
      <c r="G59" s="2"/>
    </row>
    <row r="60" spans="1:7" x14ac:dyDescent="0.35">
      <c r="A60" s="2"/>
      <c r="B60" s="2"/>
      <c r="C60" s="2"/>
      <c r="D60" s="2"/>
      <c r="E60" s="2"/>
      <c r="F60" s="2"/>
      <c r="G60" s="2"/>
    </row>
    <row r="61" spans="1:7" x14ac:dyDescent="0.35">
      <c r="A61" s="7" t="s">
        <v>30</v>
      </c>
      <c r="B61" s="27" t="s">
        <v>31</v>
      </c>
      <c r="C61" s="2"/>
      <c r="D61" s="2"/>
      <c r="E61" s="2"/>
      <c r="F61" s="2"/>
      <c r="G61" s="2"/>
    </row>
    <row r="62" spans="1:7" x14ac:dyDescent="0.35">
      <c r="A62" s="7" t="s">
        <v>32</v>
      </c>
      <c r="B62" s="27" t="s">
        <v>33</v>
      </c>
      <c r="C62" s="2"/>
      <c r="D62" s="2"/>
      <c r="E62" s="2"/>
      <c r="F62" s="2"/>
      <c r="G62" s="2"/>
    </row>
    <row r="63" spans="1:7" x14ac:dyDescent="0.35">
      <c r="A63" s="9" t="s">
        <v>34</v>
      </c>
      <c r="B63" s="30" t="s">
        <v>35</v>
      </c>
      <c r="C63" s="2"/>
      <c r="D63" s="2"/>
      <c r="E63" s="2"/>
      <c r="F63" s="2"/>
      <c r="G63" s="2"/>
    </row>
    <row r="64" spans="1:7" ht="28.5" x14ac:dyDescent="0.35">
      <c r="A64" s="7" t="s">
        <v>36</v>
      </c>
      <c r="B64" s="31" t="s">
        <v>37</v>
      </c>
      <c r="C64" s="31" t="s">
        <v>38</v>
      </c>
      <c r="D64" s="31" t="s">
        <v>39</v>
      </c>
      <c r="E64" s="31" t="s">
        <v>40</v>
      </c>
      <c r="F64" s="2"/>
      <c r="G64" s="2"/>
    </row>
    <row r="65" spans="1:7" x14ac:dyDescent="0.35">
      <c r="F65" s="2"/>
      <c r="G65" s="2"/>
    </row>
    <row r="66" spans="1:7" x14ac:dyDescent="0.35">
      <c r="E66" s="47" t="s">
        <v>90</v>
      </c>
      <c r="F66" s="3"/>
      <c r="G66" s="2"/>
    </row>
    <row r="68" spans="1:7" x14ac:dyDescent="0.35">
      <c r="A68" s="15" t="s">
        <v>10</v>
      </c>
      <c r="B68" s="16" t="s">
        <v>11</v>
      </c>
      <c r="C68" s="15" t="s">
        <v>12</v>
      </c>
      <c r="D68" s="28" t="s">
        <v>13</v>
      </c>
      <c r="E68" s="28" t="s">
        <v>14</v>
      </c>
    </row>
    <row r="69" spans="1:7" x14ac:dyDescent="0.35">
      <c r="A69" s="26" t="s">
        <v>72</v>
      </c>
      <c r="B69" s="29" t="s">
        <v>73</v>
      </c>
      <c r="C69" s="29" t="s">
        <v>74</v>
      </c>
      <c r="D69" s="29">
        <v>9</v>
      </c>
      <c r="E69" s="10">
        <f>D69*36</f>
        <v>324</v>
      </c>
    </row>
    <row r="70" spans="1:7" x14ac:dyDescent="0.35">
      <c r="A70" s="26" t="s">
        <v>72</v>
      </c>
      <c r="B70" s="29" t="s">
        <v>73</v>
      </c>
      <c r="C70" s="29">
        <v>8</v>
      </c>
      <c r="D70" s="29">
        <v>2</v>
      </c>
      <c r="E70" s="10">
        <f t="shared" ref="E70:E80" si="3">D70*36</f>
        <v>72</v>
      </c>
      <c r="F70" s="2"/>
      <c r="G70" s="2"/>
    </row>
    <row r="71" spans="1:7" x14ac:dyDescent="0.35">
      <c r="A71" s="26" t="s">
        <v>72</v>
      </c>
      <c r="B71" s="29" t="s">
        <v>75</v>
      </c>
      <c r="C71" s="29" t="s">
        <v>76</v>
      </c>
      <c r="D71" s="29">
        <v>3</v>
      </c>
      <c r="E71" s="10">
        <f t="shared" si="3"/>
        <v>108</v>
      </c>
      <c r="F71" s="2"/>
      <c r="G71" s="2"/>
    </row>
    <row r="72" spans="1:7" x14ac:dyDescent="0.35">
      <c r="A72" s="26" t="s">
        <v>72</v>
      </c>
      <c r="B72" s="29" t="s">
        <v>75</v>
      </c>
      <c r="C72" s="29" t="s">
        <v>77</v>
      </c>
      <c r="D72" s="29">
        <v>2</v>
      </c>
      <c r="E72" s="10">
        <f t="shared" si="3"/>
        <v>72</v>
      </c>
      <c r="F72" s="2"/>
      <c r="G72" s="2"/>
    </row>
    <row r="73" spans="1:7" x14ac:dyDescent="0.35">
      <c r="A73" s="26" t="s">
        <v>72</v>
      </c>
      <c r="B73" s="29" t="s">
        <v>75</v>
      </c>
      <c r="C73" s="29" t="s">
        <v>78</v>
      </c>
      <c r="D73" s="29">
        <v>1</v>
      </c>
      <c r="E73" s="10">
        <f t="shared" si="3"/>
        <v>36</v>
      </c>
      <c r="F73" s="2"/>
      <c r="G73" s="2"/>
    </row>
    <row r="74" spans="1:7" x14ac:dyDescent="0.35">
      <c r="A74" s="26" t="s">
        <v>72</v>
      </c>
      <c r="B74" s="29" t="s">
        <v>79</v>
      </c>
      <c r="C74" s="29" t="s">
        <v>80</v>
      </c>
      <c r="D74" s="29">
        <v>4</v>
      </c>
      <c r="E74" s="10">
        <f t="shared" si="3"/>
        <v>144</v>
      </c>
      <c r="F74" s="2"/>
      <c r="G74" s="2"/>
    </row>
    <row r="75" spans="1:7" x14ac:dyDescent="0.35">
      <c r="A75" s="26" t="s">
        <v>72</v>
      </c>
      <c r="B75" s="29" t="s">
        <v>60</v>
      </c>
      <c r="C75" s="29" t="s">
        <v>81</v>
      </c>
      <c r="D75" s="29">
        <v>6</v>
      </c>
      <c r="E75" s="10">
        <f t="shared" si="3"/>
        <v>216</v>
      </c>
      <c r="F75" s="2"/>
      <c r="G75" s="2"/>
    </row>
    <row r="76" spans="1:7" x14ac:dyDescent="0.35">
      <c r="A76" s="26" t="s">
        <v>72</v>
      </c>
      <c r="B76" s="29" t="s">
        <v>60</v>
      </c>
      <c r="C76" s="29" t="s">
        <v>82</v>
      </c>
      <c r="D76" s="29">
        <v>2</v>
      </c>
      <c r="E76" s="10">
        <f t="shared" si="3"/>
        <v>72</v>
      </c>
      <c r="F76" s="2"/>
      <c r="G76" s="2"/>
    </row>
    <row r="77" spans="1:7" x14ac:dyDescent="0.35">
      <c r="A77" s="26" t="s">
        <v>72</v>
      </c>
      <c r="B77" s="29" t="s">
        <v>83</v>
      </c>
      <c r="C77" s="29" t="s">
        <v>85</v>
      </c>
      <c r="D77" s="29">
        <v>5</v>
      </c>
      <c r="E77" s="10">
        <f t="shared" si="3"/>
        <v>180</v>
      </c>
      <c r="F77" s="2"/>
      <c r="G77" s="2"/>
    </row>
    <row r="78" spans="1:7" x14ac:dyDescent="0.35">
      <c r="A78" s="26" t="s">
        <v>72</v>
      </c>
      <c r="B78" s="29" t="s">
        <v>86</v>
      </c>
      <c r="C78" s="29">
        <v>22</v>
      </c>
      <c r="D78" s="29">
        <v>2</v>
      </c>
      <c r="E78" s="10">
        <f t="shared" si="3"/>
        <v>72</v>
      </c>
      <c r="F78" s="2"/>
      <c r="G78" s="2"/>
    </row>
    <row r="79" spans="1:7" x14ac:dyDescent="0.35">
      <c r="A79" s="26" t="s">
        <v>72</v>
      </c>
      <c r="B79" s="29" t="s">
        <v>87</v>
      </c>
      <c r="C79" s="29">
        <v>67</v>
      </c>
      <c r="D79" s="29">
        <v>3</v>
      </c>
      <c r="E79" s="10">
        <f t="shared" si="3"/>
        <v>108</v>
      </c>
      <c r="F79" s="2"/>
      <c r="G79" s="2"/>
    </row>
    <row r="80" spans="1:7" x14ac:dyDescent="0.35">
      <c r="A80" s="26" t="s">
        <v>72</v>
      </c>
      <c r="B80" s="29" t="s">
        <v>87</v>
      </c>
      <c r="C80" s="29" t="s">
        <v>88</v>
      </c>
      <c r="D80" s="29">
        <v>4</v>
      </c>
      <c r="E80" s="10">
        <f t="shared" si="3"/>
        <v>144</v>
      </c>
      <c r="F80" s="2"/>
      <c r="G80" s="2"/>
    </row>
    <row r="81" spans="1:7" x14ac:dyDescent="0.35">
      <c r="A81" s="26"/>
      <c r="B81" s="26"/>
      <c r="C81" s="26"/>
      <c r="D81" s="12">
        <f>SUM(D69:D80)</f>
        <v>43</v>
      </c>
      <c r="E81" s="12">
        <f>SUM(E69:E80)</f>
        <v>1548</v>
      </c>
      <c r="F81" s="2"/>
      <c r="G81" s="2"/>
    </row>
    <row r="82" spans="1:7" x14ac:dyDescent="0.35">
      <c r="A82" s="2"/>
      <c r="B82" s="2"/>
      <c r="C82" s="2"/>
      <c r="D82" s="2"/>
      <c r="E82" s="2"/>
      <c r="F82" s="2"/>
      <c r="G82" s="2"/>
    </row>
    <row r="83" spans="1:7" x14ac:dyDescent="0.35">
      <c r="A83" s="7" t="s">
        <v>30</v>
      </c>
      <c r="B83" s="27" t="s">
        <v>31</v>
      </c>
      <c r="C83" s="2"/>
      <c r="D83" s="2"/>
      <c r="E83" s="2"/>
      <c r="F83" s="2"/>
      <c r="G83" s="2"/>
    </row>
    <row r="84" spans="1:7" x14ac:dyDescent="0.35">
      <c r="A84" s="7" t="s">
        <v>32</v>
      </c>
      <c r="B84" s="27" t="s">
        <v>33</v>
      </c>
      <c r="C84" s="2"/>
      <c r="D84" s="2"/>
      <c r="E84" s="2"/>
      <c r="F84" s="2"/>
      <c r="G84" s="2"/>
    </row>
    <row r="85" spans="1:7" x14ac:dyDescent="0.35">
      <c r="A85" s="9" t="s">
        <v>34</v>
      </c>
      <c r="B85" s="30" t="s">
        <v>35</v>
      </c>
      <c r="C85" s="2"/>
      <c r="D85" s="2"/>
      <c r="E85" s="2"/>
      <c r="F85" s="2"/>
      <c r="G85" s="2"/>
    </row>
    <row r="86" spans="1:7" ht="28.5" x14ac:dyDescent="0.35">
      <c r="A86" s="7" t="s">
        <v>36</v>
      </c>
      <c r="B86" s="31" t="s">
        <v>37</v>
      </c>
      <c r="C86" s="31" t="s">
        <v>38</v>
      </c>
      <c r="D86" s="31" t="s">
        <v>39</v>
      </c>
      <c r="E86" s="31" t="s">
        <v>40</v>
      </c>
      <c r="F86" s="2"/>
      <c r="G86" s="2"/>
    </row>
    <row r="87" spans="1:7" x14ac:dyDescent="0.35">
      <c r="F87" s="2"/>
      <c r="G87" s="2"/>
    </row>
    <row r="88" spans="1:7" x14ac:dyDescent="0.35">
      <c r="E88" s="47" t="s">
        <v>90</v>
      </c>
      <c r="F88" s="2"/>
      <c r="G88" s="2"/>
    </row>
    <row r="90" spans="1:7" x14ac:dyDescent="0.35">
      <c r="A90" s="28" t="s">
        <v>92</v>
      </c>
      <c r="B90" s="28" t="s">
        <v>11</v>
      </c>
      <c r="C90" s="28" t="s">
        <v>12</v>
      </c>
      <c r="D90" s="28" t="s">
        <v>13</v>
      </c>
      <c r="E90" s="28" t="s">
        <v>14</v>
      </c>
    </row>
    <row r="91" spans="1:7" x14ac:dyDescent="0.35">
      <c r="A91" s="34" t="s">
        <v>91</v>
      </c>
      <c r="B91" s="34" t="s">
        <v>93</v>
      </c>
      <c r="C91" s="34" t="s">
        <v>94</v>
      </c>
      <c r="D91" s="34">
        <v>12</v>
      </c>
      <c r="E91" s="26">
        <v>372</v>
      </c>
    </row>
    <row r="92" spans="1:7" x14ac:dyDescent="0.35">
      <c r="A92" s="2"/>
      <c r="B92" s="2"/>
      <c r="C92" s="2"/>
      <c r="D92" s="2"/>
      <c r="E92" s="2"/>
      <c r="F92" s="2"/>
      <c r="G92" s="2"/>
    </row>
    <row r="93" spans="1:7" x14ac:dyDescent="0.35">
      <c r="A93" s="7" t="s">
        <v>30</v>
      </c>
      <c r="B93" s="27" t="s">
        <v>31</v>
      </c>
      <c r="C93" s="2"/>
      <c r="D93" s="2"/>
      <c r="E93" s="2"/>
      <c r="F93" s="2"/>
      <c r="G93" s="2"/>
    </row>
    <row r="94" spans="1:7" x14ac:dyDescent="0.35">
      <c r="A94" s="7" t="s">
        <v>32</v>
      </c>
      <c r="B94" s="27" t="s">
        <v>33</v>
      </c>
      <c r="C94" s="2"/>
      <c r="D94" s="2"/>
      <c r="E94" s="2"/>
      <c r="F94" s="2"/>
      <c r="G94" s="2"/>
    </row>
    <row r="95" spans="1:7" x14ac:dyDescent="0.35">
      <c r="A95" s="9" t="s">
        <v>34</v>
      </c>
      <c r="B95" s="30" t="s">
        <v>35</v>
      </c>
      <c r="C95" s="2"/>
      <c r="D95" s="2"/>
      <c r="E95" s="2"/>
      <c r="F95" s="2"/>
      <c r="G95" s="2"/>
    </row>
    <row r="96" spans="1:7" ht="28" x14ac:dyDescent="0.35">
      <c r="A96" s="8" t="s">
        <v>36</v>
      </c>
      <c r="B96" s="14" t="s">
        <v>95</v>
      </c>
      <c r="C96" s="14" t="s">
        <v>96</v>
      </c>
      <c r="D96" s="14" t="s">
        <v>97</v>
      </c>
      <c r="E96" s="14"/>
      <c r="F96" s="2"/>
      <c r="G96" s="2"/>
    </row>
    <row r="97" spans="1:7" x14ac:dyDescent="0.35">
      <c r="F97" s="2"/>
      <c r="G97" s="2"/>
    </row>
    <row r="98" spans="1:7" x14ac:dyDescent="0.35">
      <c r="E98" s="47" t="s">
        <v>90</v>
      </c>
      <c r="F98" s="2"/>
      <c r="G98" s="2"/>
    </row>
    <row r="100" spans="1:7" x14ac:dyDescent="0.35">
      <c r="A100" s="28" t="s">
        <v>92</v>
      </c>
      <c r="B100" s="28" t="s">
        <v>11</v>
      </c>
      <c r="C100" s="28" t="s">
        <v>12</v>
      </c>
      <c r="D100" s="28" t="s">
        <v>13</v>
      </c>
      <c r="E100" s="28" t="s">
        <v>14</v>
      </c>
    </row>
    <row r="101" spans="1:7" x14ac:dyDescent="0.35">
      <c r="A101" s="34" t="s">
        <v>98</v>
      </c>
      <c r="B101" s="34" t="s">
        <v>99</v>
      </c>
      <c r="C101" s="34" t="s">
        <v>100</v>
      </c>
      <c r="D101" s="34">
        <v>12</v>
      </c>
      <c r="E101" s="26">
        <v>348</v>
      </c>
    </row>
    <row r="102" spans="1:7" x14ac:dyDescent="0.35">
      <c r="A102" s="2"/>
      <c r="B102" s="2"/>
      <c r="C102" s="2"/>
      <c r="D102" s="2"/>
      <c r="E102" s="2"/>
    </row>
    <row r="103" spans="1:7" x14ac:dyDescent="0.35">
      <c r="A103" s="7" t="s">
        <v>30</v>
      </c>
      <c r="B103" s="27" t="s">
        <v>31</v>
      </c>
      <c r="C103" s="2"/>
      <c r="D103" s="2"/>
      <c r="E103" s="2"/>
    </row>
    <row r="104" spans="1:7" x14ac:dyDescent="0.35">
      <c r="A104" s="7" t="s">
        <v>32</v>
      </c>
      <c r="B104" s="27" t="s">
        <v>33</v>
      </c>
      <c r="C104" s="2"/>
      <c r="D104" s="2"/>
      <c r="E104" s="2"/>
    </row>
    <row r="105" spans="1:7" x14ac:dyDescent="0.35">
      <c r="A105" s="9" t="s">
        <v>34</v>
      </c>
      <c r="B105" s="30" t="s">
        <v>35</v>
      </c>
      <c r="C105" s="2"/>
      <c r="D105" s="2"/>
      <c r="E105" s="2"/>
    </row>
    <row r="106" spans="1:7" ht="28" x14ac:dyDescent="0.35">
      <c r="A106" s="8" t="s">
        <v>36</v>
      </c>
      <c r="B106" s="14" t="s">
        <v>95</v>
      </c>
      <c r="C106" s="14" t="s">
        <v>96</v>
      </c>
      <c r="D106" s="14" t="s">
        <v>97</v>
      </c>
      <c r="E106" s="22"/>
    </row>
    <row r="108" spans="1:7" x14ac:dyDescent="0.35">
      <c r="E108" s="47" t="s">
        <v>90</v>
      </c>
    </row>
    <row r="110" spans="1:7" x14ac:dyDescent="0.35">
      <c r="A110" s="28" t="s">
        <v>92</v>
      </c>
      <c r="B110" s="28" t="s">
        <v>11</v>
      </c>
      <c r="C110" s="28" t="s">
        <v>12</v>
      </c>
      <c r="D110" s="28" t="s">
        <v>13</v>
      </c>
      <c r="E110" s="28" t="s">
        <v>14</v>
      </c>
    </row>
    <row r="111" spans="1:7" x14ac:dyDescent="0.35">
      <c r="A111" s="35" t="s">
        <v>101</v>
      </c>
      <c r="B111" s="35" t="s">
        <v>102</v>
      </c>
      <c r="C111" s="20" t="s">
        <v>103</v>
      </c>
      <c r="D111" s="26">
        <v>8</v>
      </c>
      <c r="E111" s="26">
        <v>271</v>
      </c>
    </row>
    <row r="112" spans="1:7" x14ac:dyDescent="0.35">
      <c r="A112" s="2"/>
      <c r="B112" s="2"/>
      <c r="C112" s="2"/>
      <c r="D112" s="2"/>
      <c r="E112" s="2"/>
      <c r="F112" s="2"/>
      <c r="G112" s="2"/>
    </row>
    <row r="113" spans="1:7" x14ac:dyDescent="0.35">
      <c r="A113" s="7" t="s">
        <v>30</v>
      </c>
      <c r="B113" s="27" t="s">
        <v>104</v>
      </c>
      <c r="C113" s="2"/>
      <c r="D113" s="2"/>
      <c r="E113" s="2"/>
      <c r="F113" s="2"/>
      <c r="G113" s="2"/>
    </row>
    <row r="114" spans="1:7" x14ac:dyDescent="0.35">
      <c r="A114" s="7" t="s">
        <v>32</v>
      </c>
      <c r="B114" s="27" t="s">
        <v>33</v>
      </c>
      <c r="C114" s="2"/>
      <c r="D114" s="2"/>
      <c r="E114" s="2"/>
      <c r="F114" s="2"/>
      <c r="G114" s="2"/>
    </row>
    <row r="115" spans="1:7" x14ac:dyDescent="0.35">
      <c r="A115" s="9" t="s">
        <v>34</v>
      </c>
      <c r="B115" s="30" t="s">
        <v>35</v>
      </c>
      <c r="C115" s="2"/>
      <c r="D115" s="2"/>
      <c r="E115" s="2"/>
      <c r="F115" s="2"/>
      <c r="G115" s="2"/>
    </row>
    <row r="116" spans="1:7" ht="28" x14ac:dyDescent="0.35">
      <c r="A116" s="8" t="s">
        <v>36</v>
      </c>
      <c r="B116" s="14" t="s">
        <v>105</v>
      </c>
      <c r="C116" s="14" t="s">
        <v>106</v>
      </c>
      <c r="D116" s="14" t="s">
        <v>1414</v>
      </c>
      <c r="E116" s="22"/>
      <c r="F116" s="2"/>
      <c r="G116" s="2"/>
    </row>
    <row r="117" spans="1:7" x14ac:dyDescent="0.35">
      <c r="A117" s="2"/>
      <c r="B117" s="2"/>
      <c r="C117" s="2"/>
      <c r="D117" s="2"/>
      <c r="E117" s="2"/>
      <c r="F117" s="2"/>
      <c r="G117" s="2"/>
    </row>
    <row r="118" spans="1:7" x14ac:dyDescent="0.35">
      <c r="E118" s="47" t="s">
        <v>90</v>
      </c>
      <c r="F118" s="2"/>
      <c r="G118" s="2"/>
    </row>
    <row r="119" spans="1:7" x14ac:dyDescent="0.35">
      <c r="F119" s="2"/>
      <c r="G119" s="2"/>
    </row>
    <row r="120" spans="1:7" x14ac:dyDescent="0.35">
      <c r="A120" s="28" t="s">
        <v>92</v>
      </c>
      <c r="B120" s="28" t="s">
        <v>11</v>
      </c>
      <c r="C120" s="28" t="s">
        <v>12</v>
      </c>
      <c r="D120" s="28" t="s">
        <v>13</v>
      </c>
      <c r="E120" s="28" t="s">
        <v>14</v>
      </c>
    </row>
    <row r="121" spans="1:7" x14ac:dyDescent="0.35">
      <c r="A121" s="35" t="s">
        <v>108</v>
      </c>
      <c r="B121" s="34" t="s">
        <v>99</v>
      </c>
      <c r="C121" s="35" t="s">
        <v>109</v>
      </c>
      <c r="D121" s="26">
        <v>7</v>
      </c>
      <c r="E121" s="26"/>
    </row>
    <row r="122" spans="1:7" x14ac:dyDescent="0.35">
      <c r="A122" s="35" t="s">
        <v>108</v>
      </c>
      <c r="B122" s="34" t="s">
        <v>99</v>
      </c>
      <c r="C122" s="35" t="s">
        <v>110</v>
      </c>
      <c r="D122" s="26">
        <v>8</v>
      </c>
      <c r="E122" s="26"/>
      <c r="F122" s="2"/>
      <c r="G122" s="2"/>
    </row>
    <row r="123" spans="1:7" x14ac:dyDescent="0.35">
      <c r="A123" s="35" t="s">
        <v>108</v>
      </c>
      <c r="B123" s="34" t="s">
        <v>99</v>
      </c>
      <c r="C123" s="35" t="s">
        <v>111</v>
      </c>
      <c r="D123" s="26">
        <v>6</v>
      </c>
      <c r="E123" s="26"/>
      <c r="F123" s="2"/>
      <c r="G123" s="2"/>
    </row>
    <row r="124" spans="1:7" x14ac:dyDescent="0.35">
      <c r="A124" s="35" t="s">
        <v>108</v>
      </c>
      <c r="B124" s="34" t="s">
        <v>99</v>
      </c>
      <c r="C124" s="35" t="s">
        <v>112</v>
      </c>
      <c r="D124" s="26">
        <v>7</v>
      </c>
      <c r="E124" s="26"/>
      <c r="F124" s="2"/>
      <c r="G124" s="2"/>
    </row>
    <row r="125" spans="1:7" x14ac:dyDescent="0.35">
      <c r="A125" s="34"/>
      <c r="B125" s="34"/>
      <c r="C125" s="34"/>
      <c r="D125" s="42">
        <v>28</v>
      </c>
      <c r="E125" s="42">
        <v>0</v>
      </c>
      <c r="F125" s="2"/>
      <c r="G125" s="2"/>
    </row>
    <row r="126" spans="1:7" x14ac:dyDescent="0.35">
      <c r="A126" s="2"/>
      <c r="B126" s="2"/>
      <c r="C126" s="2"/>
      <c r="D126" s="2"/>
      <c r="E126" s="2"/>
      <c r="F126" s="2"/>
      <c r="G126" s="2"/>
    </row>
    <row r="127" spans="1:7" x14ac:dyDescent="0.35">
      <c r="A127" s="7" t="s">
        <v>30</v>
      </c>
      <c r="B127" s="27" t="s">
        <v>104</v>
      </c>
      <c r="C127" s="2"/>
      <c r="D127" s="2"/>
      <c r="E127" s="2"/>
      <c r="F127" s="2"/>
      <c r="G127" s="2"/>
    </row>
    <row r="128" spans="1:7" x14ac:dyDescent="0.35">
      <c r="A128" s="7" t="s">
        <v>32</v>
      </c>
      <c r="B128" s="27" t="s">
        <v>33</v>
      </c>
      <c r="C128" s="2"/>
      <c r="D128" s="2"/>
      <c r="E128" s="2"/>
      <c r="F128" s="2"/>
      <c r="G128" s="2"/>
    </row>
    <row r="129" spans="1:7" x14ac:dyDescent="0.35">
      <c r="A129" s="9" t="s">
        <v>34</v>
      </c>
      <c r="B129" s="30" t="s">
        <v>35</v>
      </c>
      <c r="C129" s="2"/>
      <c r="D129" s="2"/>
      <c r="E129" s="2"/>
      <c r="F129" s="2"/>
      <c r="G129" s="2"/>
    </row>
    <row r="130" spans="1:7" ht="28" x14ac:dyDescent="0.35">
      <c r="A130" s="8" t="s">
        <v>36</v>
      </c>
      <c r="B130" s="14" t="s">
        <v>105</v>
      </c>
      <c r="C130" s="14" t="s">
        <v>106</v>
      </c>
      <c r="D130" s="14" t="s">
        <v>1414</v>
      </c>
      <c r="E130" s="22"/>
      <c r="F130" s="2"/>
      <c r="G130" s="2"/>
    </row>
    <row r="131" spans="1:7" x14ac:dyDescent="0.35">
      <c r="A131" s="2"/>
      <c r="B131" s="2"/>
      <c r="C131" s="2"/>
      <c r="D131" s="2"/>
      <c r="E131" s="2"/>
      <c r="F131" s="2"/>
      <c r="G131" s="2"/>
    </row>
    <row r="132" spans="1:7" x14ac:dyDescent="0.35">
      <c r="E132" s="47" t="s">
        <v>90</v>
      </c>
      <c r="F132" s="2"/>
      <c r="G132" s="2"/>
    </row>
    <row r="133" spans="1:7" x14ac:dyDescent="0.35">
      <c r="F133" s="2"/>
      <c r="G133" s="2"/>
    </row>
    <row r="134" spans="1:7" x14ac:dyDescent="0.35">
      <c r="A134" s="28" t="s">
        <v>92</v>
      </c>
      <c r="B134" s="28" t="s">
        <v>11</v>
      </c>
      <c r="C134" s="28" t="s">
        <v>12</v>
      </c>
      <c r="D134" s="28" t="s">
        <v>13</v>
      </c>
      <c r="E134" s="28" t="s">
        <v>14</v>
      </c>
    </row>
    <row r="135" spans="1:7" x14ac:dyDescent="0.35">
      <c r="A135" s="35" t="s">
        <v>113</v>
      </c>
      <c r="B135" s="34" t="s">
        <v>99</v>
      </c>
      <c r="C135" s="35" t="s">
        <v>114</v>
      </c>
      <c r="D135" s="26">
        <v>9</v>
      </c>
      <c r="E135" s="26">
        <v>477</v>
      </c>
    </row>
    <row r="136" spans="1:7" x14ac:dyDescent="0.35">
      <c r="A136" s="2"/>
      <c r="B136" s="2"/>
      <c r="C136" s="2"/>
      <c r="D136" s="2"/>
      <c r="E136" s="2"/>
      <c r="F136" s="2"/>
      <c r="G136" s="2"/>
    </row>
    <row r="137" spans="1:7" x14ac:dyDescent="0.35">
      <c r="A137" s="7" t="s">
        <v>30</v>
      </c>
      <c r="B137" s="27" t="s">
        <v>104</v>
      </c>
      <c r="C137" s="2"/>
      <c r="D137" s="2"/>
      <c r="E137" s="2"/>
      <c r="F137" s="2"/>
      <c r="G137" s="2"/>
    </row>
    <row r="138" spans="1:7" x14ac:dyDescent="0.35">
      <c r="A138" s="7" t="s">
        <v>32</v>
      </c>
      <c r="B138" s="27" t="s">
        <v>33</v>
      </c>
      <c r="C138" s="2"/>
      <c r="D138" s="2"/>
      <c r="E138" s="2"/>
      <c r="F138" s="2"/>
      <c r="G138" s="2"/>
    </row>
    <row r="139" spans="1:7" x14ac:dyDescent="0.35">
      <c r="A139" s="9" t="s">
        <v>34</v>
      </c>
      <c r="B139" s="30" t="s">
        <v>35</v>
      </c>
      <c r="C139" s="2"/>
      <c r="D139" s="2"/>
      <c r="E139" s="2"/>
      <c r="F139" s="2"/>
      <c r="G139" s="2"/>
    </row>
    <row r="140" spans="1:7" ht="28" x14ac:dyDescent="0.35">
      <c r="A140" s="8" t="s">
        <v>36</v>
      </c>
      <c r="B140" s="14" t="s">
        <v>105</v>
      </c>
      <c r="C140" s="14" t="s">
        <v>106</v>
      </c>
      <c r="D140" s="14" t="s">
        <v>1414</v>
      </c>
      <c r="E140" s="22"/>
      <c r="F140" s="2"/>
      <c r="G140" s="2"/>
    </row>
    <row r="141" spans="1:7" x14ac:dyDescent="0.35">
      <c r="A141" s="2"/>
      <c r="B141" s="2"/>
      <c r="C141" s="2"/>
      <c r="D141" s="2"/>
      <c r="E141" s="2"/>
      <c r="F141" s="2"/>
      <c r="G141" s="2"/>
    </row>
    <row r="142" spans="1:7" x14ac:dyDescent="0.35">
      <c r="E142" s="47" t="s">
        <v>90</v>
      </c>
      <c r="F142" s="2"/>
      <c r="G142" s="2"/>
    </row>
    <row r="143" spans="1:7" x14ac:dyDescent="0.35">
      <c r="F143" s="2"/>
      <c r="G143" s="2"/>
    </row>
    <row r="144" spans="1:7" x14ac:dyDescent="0.35">
      <c r="A144" s="28" t="s">
        <v>92</v>
      </c>
      <c r="B144" s="28" t="s">
        <v>11</v>
      </c>
      <c r="C144" s="28" t="s">
        <v>12</v>
      </c>
      <c r="D144" s="28" t="s">
        <v>13</v>
      </c>
      <c r="E144" s="28" t="s">
        <v>14</v>
      </c>
    </row>
    <row r="145" spans="1:7" x14ac:dyDescent="0.35">
      <c r="A145" s="35" t="s">
        <v>115</v>
      </c>
      <c r="B145" s="35" t="s">
        <v>93</v>
      </c>
      <c r="C145" s="35">
        <v>49</v>
      </c>
      <c r="D145" s="26">
        <v>6</v>
      </c>
      <c r="E145" s="26">
        <v>372</v>
      </c>
    </row>
    <row r="146" spans="1:7" x14ac:dyDescent="0.35">
      <c r="A146" s="2"/>
      <c r="B146" s="2"/>
      <c r="C146" s="2"/>
      <c r="D146" s="2"/>
      <c r="E146" s="2"/>
      <c r="F146" s="2"/>
      <c r="G146" s="2"/>
    </row>
    <row r="147" spans="1:7" x14ac:dyDescent="0.35">
      <c r="A147" s="7" t="s">
        <v>30</v>
      </c>
      <c r="B147" s="27" t="s">
        <v>104</v>
      </c>
      <c r="C147" s="2"/>
      <c r="D147" s="2"/>
      <c r="E147" s="2"/>
      <c r="F147" s="2"/>
      <c r="G147" s="2"/>
    </row>
    <row r="148" spans="1:7" x14ac:dyDescent="0.35">
      <c r="A148" s="7" t="s">
        <v>32</v>
      </c>
      <c r="B148" s="27" t="s">
        <v>33</v>
      </c>
      <c r="C148" s="2"/>
      <c r="D148" s="2"/>
      <c r="E148" s="2"/>
      <c r="F148" s="2"/>
      <c r="G148" s="2"/>
    </row>
    <row r="149" spans="1:7" x14ac:dyDescent="0.35">
      <c r="A149" s="9" t="s">
        <v>34</v>
      </c>
      <c r="B149" s="30" t="s">
        <v>35</v>
      </c>
      <c r="C149" s="2"/>
      <c r="D149" s="2"/>
      <c r="E149" s="2"/>
      <c r="F149" s="2"/>
      <c r="G149" s="2"/>
    </row>
    <row r="150" spans="1:7" ht="28" x14ac:dyDescent="0.35">
      <c r="A150" s="8" t="s">
        <v>36</v>
      </c>
      <c r="B150" s="14" t="s">
        <v>105</v>
      </c>
      <c r="C150" s="14" t="s">
        <v>106</v>
      </c>
      <c r="D150" s="14" t="s">
        <v>1414</v>
      </c>
      <c r="E150" s="22"/>
      <c r="F150" s="2"/>
      <c r="G150" s="2"/>
    </row>
    <row r="151" spans="1:7" x14ac:dyDescent="0.35">
      <c r="A151" s="2"/>
      <c r="B151" s="2"/>
      <c r="C151" s="2"/>
      <c r="D151" s="2"/>
      <c r="E151" s="2"/>
      <c r="F151" s="2"/>
      <c r="G151" s="2"/>
    </row>
    <row r="152" spans="1:7" x14ac:dyDescent="0.35">
      <c r="E152" s="47" t="s">
        <v>90</v>
      </c>
      <c r="F152" s="2"/>
      <c r="G152" s="2"/>
    </row>
    <row r="153" spans="1:7" x14ac:dyDescent="0.35">
      <c r="F153" s="2"/>
      <c r="G153" s="2"/>
    </row>
    <row r="154" spans="1:7" x14ac:dyDescent="0.35">
      <c r="A154" s="28" t="s">
        <v>92</v>
      </c>
      <c r="B154" s="28" t="s">
        <v>11</v>
      </c>
      <c r="C154" s="28" t="s">
        <v>12</v>
      </c>
      <c r="D154" s="28" t="s">
        <v>13</v>
      </c>
      <c r="E154" s="28" t="s">
        <v>14</v>
      </c>
    </row>
    <row r="155" spans="1:7" x14ac:dyDescent="0.35">
      <c r="A155" s="35" t="s">
        <v>116</v>
      </c>
      <c r="B155" s="35" t="s">
        <v>117</v>
      </c>
      <c r="C155" s="35" t="s">
        <v>118</v>
      </c>
      <c r="D155" s="35">
        <v>6</v>
      </c>
      <c r="E155" s="35">
        <v>224</v>
      </c>
    </row>
    <row r="156" spans="1:7" x14ac:dyDescent="0.35">
      <c r="A156" s="35" t="s">
        <v>116</v>
      </c>
      <c r="B156" s="29" t="s">
        <v>60</v>
      </c>
      <c r="C156" s="35" t="s">
        <v>119</v>
      </c>
      <c r="D156" s="35">
        <v>6</v>
      </c>
      <c r="E156" s="35">
        <v>224</v>
      </c>
      <c r="F156" s="2"/>
    </row>
    <row r="157" spans="1:7" x14ac:dyDescent="0.35">
      <c r="A157" s="35" t="s">
        <v>116</v>
      </c>
      <c r="B157" s="29" t="s">
        <v>60</v>
      </c>
      <c r="C157" s="35" t="s">
        <v>120</v>
      </c>
      <c r="D157" s="17">
        <v>6</v>
      </c>
      <c r="E157" s="35">
        <v>224</v>
      </c>
      <c r="F157" s="2"/>
    </row>
    <row r="158" spans="1:7" x14ac:dyDescent="0.35">
      <c r="A158" s="34"/>
      <c r="B158" s="34"/>
      <c r="C158" s="34"/>
      <c r="D158" s="18">
        <v>18</v>
      </c>
      <c r="E158" s="19">
        <v>672</v>
      </c>
      <c r="F158" s="2"/>
    </row>
    <row r="159" spans="1:7" x14ac:dyDescent="0.35">
      <c r="A159" s="2"/>
      <c r="B159" s="2"/>
      <c r="C159" s="2"/>
      <c r="D159" s="2"/>
      <c r="E159" s="2"/>
      <c r="F159" s="2"/>
    </row>
    <row r="160" spans="1:7" x14ac:dyDescent="0.35">
      <c r="A160" s="7" t="s">
        <v>30</v>
      </c>
      <c r="B160" s="27" t="s">
        <v>31</v>
      </c>
      <c r="C160" s="2"/>
      <c r="D160" s="2"/>
      <c r="E160" s="2"/>
      <c r="F160" s="2"/>
    </row>
    <row r="161" spans="1:7" x14ac:dyDescent="0.35">
      <c r="A161" s="7" t="s">
        <v>32</v>
      </c>
      <c r="B161" s="27" t="s">
        <v>33</v>
      </c>
      <c r="C161" s="2"/>
      <c r="D161" s="2"/>
      <c r="E161" s="2"/>
      <c r="F161" s="2"/>
    </row>
    <row r="162" spans="1:7" x14ac:dyDescent="0.35">
      <c r="A162" s="9" t="s">
        <v>34</v>
      </c>
      <c r="B162" s="30" t="s">
        <v>35</v>
      </c>
      <c r="C162" s="2"/>
      <c r="D162" s="2"/>
      <c r="E162" s="2"/>
      <c r="F162" s="2"/>
    </row>
    <row r="163" spans="1:7" ht="28" x14ac:dyDescent="0.35">
      <c r="A163" s="13" t="s">
        <v>36</v>
      </c>
      <c r="B163" s="14" t="s">
        <v>95</v>
      </c>
      <c r="C163" s="14" t="s">
        <v>96</v>
      </c>
      <c r="D163" s="14" t="s">
        <v>97</v>
      </c>
      <c r="E163" s="22"/>
      <c r="F163" s="2"/>
    </row>
    <row r="164" spans="1:7" x14ac:dyDescent="0.35">
      <c r="F164" s="2"/>
    </row>
    <row r="165" spans="1:7" x14ac:dyDescent="0.35">
      <c r="E165" s="47" t="s">
        <v>90</v>
      </c>
      <c r="F165" s="2"/>
    </row>
    <row r="167" spans="1:7" x14ac:dyDescent="0.35">
      <c r="A167" s="28" t="s">
        <v>92</v>
      </c>
      <c r="B167" s="28" t="s">
        <v>11</v>
      </c>
      <c r="C167" s="28" t="s">
        <v>12</v>
      </c>
      <c r="D167" s="28" t="s">
        <v>13</v>
      </c>
      <c r="E167" s="28" t="s">
        <v>14</v>
      </c>
    </row>
    <row r="168" spans="1:7" x14ac:dyDescent="0.35">
      <c r="A168" s="35" t="s">
        <v>121</v>
      </c>
      <c r="B168" s="35" t="s">
        <v>60</v>
      </c>
      <c r="C168" s="35" t="s">
        <v>122</v>
      </c>
      <c r="D168" s="26">
        <v>29</v>
      </c>
      <c r="E168" s="26">
        <v>1489</v>
      </c>
    </row>
    <row r="169" spans="1:7" x14ac:dyDescent="0.35">
      <c r="A169" s="35" t="s">
        <v>121</v>
      </c>
      <c r="B169" s="35" t="s">
        <v>60</v>
      </c>
      <c r="C169" s="35" t="s">
        <v>123</v>
      </c>
      <c r="D169" s="35">
        <v>6</v>
      </c>
      <c r="E169" s="35">
        <v>327</v>
      </c>
      <c r="F169" s="2"/>
      <c r="G169" s="2"/>
    </row>
    <row r="170" spans="1:7" x14ac:dyDescent="0.35">
      <c r="A170" s="35" t="s">
        <v>121</v>
      </c>
      <c r="B170" s="35" t="s">
        <v>60</v>
      </c>
      <c r="C170" s="35" t="s">
        <v>124</v>
      </c>
      <c r="D170" s="26">
        <v>9</v>
      </c>
      <c r="E170" s="26">
        <v>391</v>
      </c>
      <c r="F170" s="2"/>
      <c r="G170" s="2"/>
    </row>
    <row r="171" spans="1:7" x14ac:dyDescent="0.35">
      <c r="A171" s="35" t="s">
        <v>121</v>
      </c>
      <c r="B171" s="35" t="s">
        <v>60</v>
      </c>
      <c r="C171" s="35" t="s">
        <v>125</v>
      </c>
      <c r="D171" s="26">
        <v>9</v>
      </c>
      <c r="E171" s="26">
        <v>345</v>
      </c>
      <c r="F171" s="2"/>
      <c r="G171" s="2"/>
    </row>
    <row r="172" spans="1:7" x14ac:dyDescent="0.35">
      <c r="A172" s="34"/>
      <c r="B172" s="34"/>
      <c r="C172" s="34"/>
      <c r="D172" s="42">
        <v>53</v>
      </c>
      <c r="E172" s="42">
        <v>1063</v>
      </c>
      <c r="F172" s="2"/>
      <c r="G172" s="2"/>
    </row>
    <row r="173" spans="1:7" x14ac:dyDescent="0.35">
      <c r="A173" s="2"/>
      <c r="B173" s="2"/>
      <c r="C173" s="2"/>
      <c r="D173" s="2"/>
      <c r="E173" s="2"/>
      <c r="F173" s="2"/>
      <c r="G173" s="2"/>
    </row>
    <row r="174" spans="1:7" x14ac:dyDescent="0.35">
      <c r="A174" s="7" t="s">
        <v>30</v>
      </c>
      <c r="B174" s="27" t="s">
        <v>31</v>
      </c>
      <c r="C174" s="2"/>
      <c r="D174" s="2"/>
      <c r="E174" s="2"/>
      <c r="F174" s="2"/>
      <c r="G174" s="2"/>
    </row>
    <row r="175" spans="1:7" x14ac:dyDescent="0.35">
      <c r="A175" s="7" t="s">
        <v>32</v>
      </c>
      <c r="B175" s="27" t="s">
        <v>33</v>
      </c>
      <c r="C175" s="2"/>
      <c r="D175" s="2"/>
      <c r="E175" s="2"/>
      <c r="F175" s="2"/>
      <c r="G175" s="2"/>
    </row>
    <row r="176" spans="1:7" x14ac:dyDescent="0.35">
      <c r="A176" s="9" t="s">
        <v>34</v>
      </c>
      <c r="B176" s="30" t="s">
        <v>35</v>
      </c>
      <c r="C176" s="2"/>
      <c r="D176" s="2"/>
      <c r="E176" s="2"/>
      <c r="F176" s="2"/>
      <c r="G176" s="2"/>
    </row>
    <row r="177" spans="1:7" ht="28" x14ac:dyDescent="0.35">
      <c r="A177" s="8" t="s">
        <v>36</v>
      </c>
      <c r="B177" s="14" t="s">
        <v>126</v>
      </c>
      <c r="C177" s="14" t="s">
        <v>127</v>
      </c>
      <c r="D177" s="14" t="s">
        <v>128</v>
      </c>
      <c r="E177" s="22"/>
      <c r="F177" s="2"/>
      <c r="G177" s="2"/>
    </row>
    <row r="178" spans="1:7" x14ac:dyDescent="0.35">
      <c r="F178" s="2"/>
      <c r="G178" s="2"/>
    </row>
    <row r="179" spans="1:7" x14ac:dyDescent="0.35">
      <c r="E179" s="47" t="s">
        <v>90</v>
      </c>
      <c r="F179" s="2"/>
      <c r="G179" s="2"/>
    </row>
    <row r="181" spans="1:7" x14ac:dyDescent="0.35">
      <c r="A181" s="28" t="s">
        <v>92</v>
      </c>
      <c r="B181" s="28" t="s">
        <v>11</v>
      </c>
      <c r="C181" s="28" t="s">
        <v>12</v>
      </c>
      <c r="D181" s="28" t="s">
        <v>13</v>
      </c>
      <c r="E181" s="28" t="s">
        <v>14</v>
      </c>
    </row>
    <row r="182" spans="1:7" x14ac:dyDescent="0.35">
      <c r="A182" s="35" t="s">
        <v>129</v>
      </c>
      <c r="B182" s="35" t="s">
        <v>130</v>
      </c>
      <c r="C182" s="35" t="s">
        <v>131</v>
      </c>
      <c r="D182" s="26">
        <v>19</v>
      </c>
      <c r="E182" s="26">
        <v>1070</v>
      </c>
    </row>
    <row r="183" spans="1:7" x14ac:dyDescent="0.35">
      <c r="A183" s="35" t="s">
        <v>129</v>
      </c>
      <c r="B183" s="35" t="s">
        <v>130</v>
      </c>
      <c r="C183" s="35" t="s">
        <v>132</v>
      </c>
      <c r="D183" s="26">
        <v>17</v>
      </c>
      <c r="E183" s="26">
        <v>749</v>
      </c>
      <c r="F183" s="2"/>
      <c r="G183" s="2"/>
    </row>
    <row r="184" spans="1:7" x14ac:dyDescent="0.35">
      <c r="A184" s="35" t="s">
        <v>129</v>
      </c>
      <c r="B184" s="29" t="s">
        <v>83</v>
      </c>
      <c r="C184" s="35" t="s">
        <v>133</v>
      </c>
      <c r="D184" s="26">
        <v>17</v>
      </c>
      <c r="E184" s="26">
        <v>789</v>
      </c>
      <c r="F184" s="2"/>
      <c r="G184" s="2"/>
    </row>
    <row r="185" spans="1:7" x14ac:dyDescent="0.35">
      <c r="A185" s="34"/>
      <c r="B185" s="34"/>
      <c r="C185" s="34"/>
      <c r="D185" s="42">
        <v>53</v>
      </c>
      <c r="E185" s="42">
        <v>2608</v>
      </c>
      <c r="F185" s="2"/>
      <c r="G185" s="2"/>
    </row>
    <row r="186" spans="1:7" x14ac:dyDescent="0.35">
      <c r="A186" s="2"/>
      <c r="B186" s="2"/>
      <c r="C186" s="2"/>
      <c r="D186" s="2"/>
      <c r="E186" s="2"/>
      <c r="F186" s="2"/>
      <c r="G186" s="2"/>
    </row>
    <row r="187" spans="1:7" x14ac:dyDescent="0.35">
      <c r="A187" s="7" t="s">
        <v>30</v>
      </c>
      <c r="B187" s="27" t="s">
        <v>134</v>
      </c>
      <c r="C187" s="2"/>
      <c r="D187" s="2"/>
      <c r="E187" s="2"/>
      <c r="F187" s="2"/>
      <c r="G187" s="2"/>
    </row>
    <row r="188" spans="1:7" x14ac:dyDescent="0.35">
      <c r="A188" s="7" t="s">
        <v>32</v>
      </c>
      <c r="B188" s="27" t="s">
        <v>33</v>
      </c>
      <c r="C188" s="2"/>
      <c r="D188" s="2"/>
      <c r="E188" s="2"/>
      <c r="F188" s="2"/>
      <c r="G188" s="2"/>
    </row>
    <row r="189" spans="1:7" x14ac:dyDescent="0.35">
      <c r="A189" s="9" t="s">
        <v>34</v>
      </c>
      <c r="B189" s="30" t="s">
        <v>35</v>
      </c>
      <c r="C189" s="2"/>
      <c r="D189" s="2"/>
      <c r="E189" s="2"/>
      <c r="F189" s="2"/>
      <c r="G189" s="2"/>
    </row>
    <row r="190" spans="1:7" ht="28" x14ac:dyDescent="0.35">
      <c r="A190" s="8" t="s">
        <v>36</v>
      </c>
      <c r="B190" s="14" t="s">
        <v>126</v>
      </c>
      <c r="C190" s="14" t="s">
        <v>127</v>
      </c>
      <c r="D190" s="14" t="s">
        <v>128</v>
      </c>
      <c r="E190" s="22"/>
      <c r="F190" s="2"/>
      <c r="G190" s="2"/>
    </row>
    <row r="191" spans="1:7" x14ac:dyDescent="0.35">
      <c r="F191" s="2"/>
      <c r="G191" s="2"/>
    </row>
    <row r="192" spans="1:7" x14ac:dyDescent="0.35">
      <c r="E192" s="47" t="s">
        <v>90</v>
      </c>
      <c r="F192" s="2"/>
      <c r="G192" s="2"/>
    </row>
    <row r="194" spans="1:7" x14ac:dyDescent="0.35">
      <c r="A194" s="28" t="s">
        <v>92</v>
      </c>
      <c r="B194" s="28" t="s">
        <v>11</v>
      </c>
      <c r="C194" s="28" t="s">
        <v>12</v>
      </c>
      <c r="D194" s="28" t="s">
        <v>13</v>
      </c>
      <c r="E194" s="28" t="s">
        <v>14</v>
      </c>
    </row>
    <row r="195" spans="1:7" x14ac:dyDescent="0.35">
      <c r="A195" s="35" t="s">
        <v>135</v>
      </c>
      <c r="B195" s="35" t="s">
        <v>136</v>
      </c>
      <c r="C195" s="35">
        <v>52</v>
      </c>
      <c r="D195" s="26">
        <v>10</v>
      </c>
      <c r="E195" s="26">
        <v>450</v>
      </c>
    </row>
    <row r="196" spans="1:7" x14ac:dyDescent="0.35">
      <c r="A196" s="35" t="s">
        <v>135</v>
      </c>
      <c r="B196" s="35" t="s">
        <v>136</v>
      </c>
      <c r="C196" s="35">
        <v>54</v>
      </c>
      <c r="D196" s="26">
        <v>8</v>
      </c>
      <c r="E196" s="26">
        <v>400</v>
      </c>
      <c r="F196" s="23"/>
      <c r="G196" s="24"/>
    </row>
    <row r="197" spans="1:7" x14ac:dyDescent="0.35">
      <c r="A197" s="35" t="s">
        <v>135</v>
      </c>
      <c r="B197" s="29" t="s">
        <v>83</v>
      </c>
      <c r="C197" s="35" t="s">
        <v>137</v>
      </c>
      <c r="D197" s="26">
        <v>10</v>
      </c>
      <c r="E197" s="26">
        <v>396</v>
      </c>
      <c r="F197" s="2"/>
      <c r="G197" s="2"/>
    </row>
    <row r="198" spans="1:7" x14ac:dyDescent="0.35">
      <c r="A198" s="35" t="s">
        <v>135</v>
      </c>
      <c r="B198" s="29" t="s">
        <v>83</v>
      </c>
      <c r="C198" s="35" t="s">
        <v>138</v>
      </c>
      <c r="D198" s="26">
        <v>10</v>
      </c>
      <c r="E198" s="26">
        <v>396</v>
      </c>
      <c r="F198" s="2"/>
      <c r="G198" s="2"/>
    </row>
    <row r="199" spans="1:7" x14ac:dyDescent="0.35">
      <c r="A199" s="35" t="s">
        <v>135</v>
      </c>
      <c r="B199" s="29" t="s">
        <v>83</v>
      </c>
      <c r="C199" s="35" t="s">
        <v>139</v>
      </c>
      <c r="D199" s="26">
        <v>16</v>
      </c>
      <c r="E199" s="26">
        <v>868</v>
      </c>
      <c r="F199" s="2"/>
      <c r="G199" s="2"/>
    </row>
    <row r="200" spans="1:7" x14ac:dyDescent="0.35">
      <c r="A200" s="34"/>
      <c r="B200" s="34"/>
      <c r="C200" s="34"/>
      <c r="D200" s="42">
        <v>54</v>
      </c>
      <c r="E200" s="42">
        <v>2510</v>
      </c>
      <c r="F200" s="2"/>
      <c r="G200" s="2"/>
    </row>
    <row r="201" spans="1:7" x14ac:dyDescent="0.35">
      <c r="A201" s="2"/>
      <c r="B201" s="2"/>
      <c r="C201" s="2"/>
      <c r="D201" s="2"/>
      <c r="E201" s="2"/>
      <c r="F201" s="2"/>
      <c r="G201" s="2"/>
    </row>
    <row r="202" spans="1:7" x14ac:dyDescent="0.35">
      <c r="A202" s="7" t="s">
        <v>30</v>
      </c>
      <c r="B202" s="27" t="s">
        <v>134</v>
      </c>
      <c r="C202" s="2"/>
      <c r="D202" s="2"/>
      <c r="E202" s="2"/>
      <c r="F202" s="2"/>
      <c r="G202" s="2"/>
    </row>
    <row r="203" spans="1:7" x14ac:dyDescent="0.35">
      <c r="A203" s="7" t="s">
        <v>32</v>
      </c>
      <c r="B203" s="27" t="s">
        <v>33</v>
      </c>
      <c r="C203" s="2"/>
      <c r="D203" s="2"/>
      <c r="E203" s="2"/>
      <c r="F203" s="2"/>
      <c r="G203" s="2"/>
    </row>
    <row r="204" spans="1:7" x14ac:dyDescent="0.35">
      <c r="A204" s="9" t="s">
        <v>34</v>
      </c>
      <c r="B204" s="30" t="s">
        <v>35</v>
      </c>
      <c r="C204" s="2"/>
      <c r="D204" s="2"/>
      <c r="E204" s="2"/>
      <c r="F204" s="2"/>
      <c r="G204" s="2"/>
    </row>
    <row r="205" spans="1:7" ht="28" x14ac:dyDescent="0.35">
      <c r="A205" s="8" t="s">
        <v>36</v>
      </c>
      <c r="B205" s="14" t="s">
        <v>126</v>
      </c>
      <c r="C205" s="14" t="s">
        <v>127</v>
      </c>
      <c r="D205" s="14" t="s">
        <v>128</v>
      </c>
      <c r="E205" s="22"/>
      <c r="F205" s="2"/>
      <c r="G205" s="2"/>
    </row>
    <row r="206" spans="1:7" x14ac:dyDescent="0.35">
      <c r="F206" s="2"/>
      <c r="G206" s="2"/>
    </row>
    <row r="207" spans="1:7" x14ac:dyDescent="0.35">
      <c r="E207" s="47" t="s">
        <v>90</v>
      </c>
      <c r="F207" s="2"/>
      <c r="G207" s="2"/>
    </row>
    <row r="209" spans="1:5" x14ac:dyDescent="0.35">
      <c r="A209" s="28" t="s">
        <v>92</v>
      </c>
      <c r="B209" s="28" t="s">
        <v>11</v>
      </c>
      <c r="C209" s="28" t="s">
        <v>12</v>
      </c>
      <c r="D209" s="28" t="s">
        <v>13</v>
      </c>
      <c r="E209" s="28" t="s">
        <v>14</v>
      </c>
    </row>
    <row r="210" spans="1:5" x14ac:dyDescent="0.35">
      <c r="A210" s="35" t="s">
        <v>140</v>
      </c>
      <c r="B210" s="35" t="s">
        <v>16</v>
      </c>
      <c r="C210" s="35" t="s">
        <v>141</v>
      </c>
      <c r="D210" s="26">
        <v>33</v>
      </c>
      <c r="E210" s="26">
        <v>1360</v>
      </c>
    </row>
    <row r="211" spans="1:5" x14ac:dyDescent="0.35">
      <c r="A211" s="35" t="s">
        <v>140</v>
      </c>
      <c r="B211" s="35" t="s">
        <v>16</v>
      </c>
      <c r="C211" s="35" t="s">
        <v>142</v>
      </c>
      <c r="D211" s="26">
        <v>6</v>
      </c>
      <c r="E211" s="26">
        <v>330</v>
      </c>
    </row>
    <row r="212" spans="1:5" x14ac:dyDescent="0.35">
      <c r="A212" s="35" t="s">
        <v>140</v>
      </c>
      <c r="B212" s="35" t="s">
        <v>28</v>
      </c>
      <c r="C212" s="35" t="s">
        <v>143</v>
      </c>
      <c r="D212" s="26">
        <v>9</v>
      </c>
      <c r="E212" s="26">
        <v>351</v>
      </c>
    </row>
    <row r="213" spans="1:5" x14ac:dyDescent="0.35">
      <c r="A213" s="35" t="s">
        <v>140</v>
      </c>
      <c r="B213" s="35" t="s">
        <v>28</v>
      </c>
      <c r="C213" s="35" t="s">
        <v>144</v>
      </c>
      <c r="D213" s="26">
        <v>7</v>
      </c>
      <c r="E213" s="26">
        <v>287</v>
      </c>
    </row>
    <row r="214" spans="1:5" x14ac:dyDescent="0.35">
      <c r="A214" s="35" t="s">
        <v>140</v>
      </c>
      <c r="B214" s="35" t="s">
        <v>28</v>
      </c>
      <c r="C214" s="35" t="s">
        <v>145</v>
      </c>
      <c r="D214" s="26">
        <v>7</v>
      </c>
      <c r="E214" s="26">
        <v>287</v>
      </c>
    </row>
    <row r="215" spans="1:5" x14ac:dyDescent="0.35">
      <c r="A215" s="34"/>
      <c r="B215" s="34"/>
      <c r="C215" s="34"/>
      <c r="D215" s="42">
        <f>SUM(D210:D214)</f>
        <v>62</v>
      </c>
      <c r="E215" s="42">
        <f>SUM(E210:E214)</f>
        <v>2615</v>
      </c>
    </row>
    <row r="216" spans="1:5" x14ac:dyDescent="0.35">
      <c r="A216" s="2"/>
      <c r="B216" s="2"/>
      <c r="C216" s="2"/>
      <c r="D216" s="2"/>
      <c r="E216" s="2"/>
    </row>
    <row r="217" spans="1:5" x14ac:dyDescent="0.35">
      <c r="A217" s="7" t="s">
        <v>30</v>
      </c>
      <c r="B217" s="27" t="s">
        <v>134</v>
      </c>
      <c r="C217" s="2"/>
      <c r="D217" s="2"/>
      <c r="E217" s="2"/>
    </row>
    <row r="218" spans="1:5" x14ac:dyDescent="0.35">
      <c r="A218" s="7" t="s">
        <v>32</v>
      </c>
      <c r="B218" s="27" t="s">
        <v>33</v>
      </c>
      <c r="C218" s="2"/>
      <c r="D218" s="2"/>
      <c r="E218" s="2"/>
    </row>
    <row r="219" spans="1:5" x14ac:dyDescent="0.35">
      <c r="A219" s="9" t="s">
        <v>34</v>
      </c>
      <c r="B219" s="30" t="s">
        <v>35</v>
      </c>
      <c r="C219" s="2"/>
      <c r="D219" s="2"/>
      <c r="E219" s="2"/>
    </row>
    <row r="220" spans="1:5" ht="28" x14ac:dyDescent="0.35">
      <c r="A220" s="8" t="s">
        <v>36</v>
      </c>
      <c r="B220" s="14" t="s">
        <v>1863</v>
      </c>
      <c r="C220" s="14" t="s">
        <v>1862</v>
      </c>
      <c r="D220" s="139" t="s">
        <v>1861</v>
      </c>
      <c r="E220" s="22"/>
    </row>
    <row r="222" spans="1:5" x14ac:dyDescent="0.35">
      <c r="E222" s="47" t="s">
        <v>90</v>
      </c>
    </row>
    <row r="224" spans="1:5" x14ac:dyDescent="0.35">
      <c r="A224" s="28" t="s">
        <v>92</v>
      </c>
      <c r="B224" s="28" t="s">
        <v>11</v>
      </c>
      <c r="C224" s="28" t="s">
        <v>12</v>
      </c>
      <c r="D224" s="28" t="s">
        <v>13</v>
      </c>
      <c r="E224" s="28" t="s">
        <v>14</v>
      </c>
    </row>
    <row r="225" spans="1:6" x14ac:dyDescent="0.35">
      <c r="A225" s="35" t="s">
        <v>146</v>
      </c>
      <c r="B225" s="35" t="s">
        <v>147</v>
      </c>
      <c r="C225" s="35" t="s">
        <v>148</v>
      </c>
      <c r="D225" s="26">
        <v>6</v>
      </c>
      <c r="E225" s="26">
        <v>365</v>
      </c>
    </row>
    <row r="226" spans="1:6" x14ac:dyDescent="0.35">
      <c r="A226" s="2"/>
      <c r="B226" s="2"/>
      <c r="C226" s="2"/>
      <c r="D226" s="2"/>
      <c r="E226" s="2"/>
    </row>
    <row r="227" spans="1:6" x14ac:dyDescent="0.35">
      <c r="A227" s="7" t="s">
        <v>30</v>
      </c>
      <c r="B227" s="27" t="s">
        <v>134</v>
      </c>
      <c r="C227" s="2"/>
      <c r="D227" s="2"/>
      <c r="E227" s="2"/>
    </row>
    <row r="228" spans="1:6" x14ac:dyDescent="0.35">
      <c r="A228" s="7" t="s">
        <v>32</v>
      </c>
      <c r="B228" s="27" t="s">
        <v>33</v>
      </c>
      <c r="C228" s="2"/>
      <c r="D228" s="2"/>
      <c r="E228" s="2"/>
    </row>
    <row r="229" spans="1:6" x14ac:dyDescent="0.35">
      <c r="A229" s="9" t="s">
        <v>34</v>
      </c>
      <c r="B229" s="30" t="s">
        <v>35</v>
      </c>
      <c r="C229" s="2"/>
      <c r="D229" s="2"/>
      <c r="E229" s="2"/>
    </row>
    <row r="230" spans="1:6" ht="28" x14ac:dyDescent="0.35">
      <c r="A230" s="8" t="s">
        <v>36</v>
      </c>
      <c r="B230" s="14" t="s">
        <v>1863</v>
      </c>
      <c r="C230" s="14" t="s">
        <v>1862</v>
      </c>
      <c r="D230" s="139" t="s">
        <v>1861</v>
      </c>
      <c r="E230" s="22"/>
    </row>
    <row r="232" spans="1:6" x14ac:dyDescent="0.35">
      <c r="E232" s="47" t="s">
        <v>90</v>
      </c>
    </row>
    <row r="234" spans="1:6" x14ac:dyDescent="0.35">
      <c r="A234" s="28" t="s">
        <v>92</v>
      </c>
      <c r="B234" s="28" t="s">
        <v>11</v>
      </c>
      <c r="C234" s="28" t="s">
        <v>12</v>
      </c>
      <c r="D234" s="28" t="s">
        <v>13</v>
      </c>
      <c r="E234" s="28" t="s">
        <v>14</v>
      </c>
    </row>
    <row r="235" spans="1:6" x14ac:dyDescent="0.35">
      <c r="A235" s="35" t="s">
        <v>149</v>
      </c>
      <c r="B235" s="35" t="s">
        <v>42</v>
      </c>
      <c r="C235" s="35" t="s">
        <v>150</v>
      </c>
      <c r="D235" s="26">
        <v>9</v>
      </c>
      <c r="E235" s="26">
        <v>281</v>
      </c>
    </row>
    <row r="236" spans="1:6" x14ac:dyDescent="0.35">
      <c r="A236" s="2"/>
      <c r="B236" s="2"/>
      <c r="C236" s="2"/>
      <c r="D236" s="2"/>
      <c r="E236" s="2"/>
      <c r="F236" s="2"/>
    </row>
    <row r="237" spans="1:6" x14ac:dyDescent="0.35">
      <c r="A237" s="7" t="s">
        <v>30</v>
      </c>
      <c r="B237" s="27" t="s">
        <v>134</v>
      </c>
      <c r="C237" s="2"/>
      <c r="D237" s="2"/>
      <c r="E237" s="2"/>
      <c r="F237" s="2"/>
    </row>
    <row r="238" spans="1:6" x14ac:dyDescent="0.35">
      <c r="A238" s="7" t="s">
        <v>32</v>
      </c>
      <c r="B238" s="27" t="s">
        <v>33</v>
      </c>
      <c r="C238" s="2"/>
      <c r="D238" s="2"/>
      <c r="E238" s="2"/>
      <c r="F238" s="2"/>
    </row>
    <row r="239" spans="1:6" x14ac:dyDescent="0.35">
      <c r="A239" s="9" t="s">
        <v>34</v>
      </c>
      <c r="B239" s="30" t="s">
        <v>35</v>
      </c>
      <c r="C239" s="2"/>
      <c r="D239" s="2"/>
      <c r="E239" s="2"/>
      <c r="F239" s="2"/>
    </row>
    <row r="240" spans="1:6" ht="28" x14ac:dyDescent="0.35">
      <c r="A240" s="8" t="s">
        <v>36</v>
      </c>
      <c r="B240" s="14" t="s">
        <v>1863</v>
      </c>
      <c r="C240" s="14" t="s">
        <v>1862</v>
      </c>
      <c r="D240" s="139" t="s">
        <v>1861</v>
      </c>
      <c r="E240" s="22"/>
      <c r="F240" s="2"/>
    </row>
    <row r="241" spans="1:6" x14ac:dyDescent="0.35">
      <c r="F241" s="2"/>
    </row>
    <row r="242" spans="1:6" x14ac:dyDescent="0.35">
      <c r="E242" s="47" t="s">
        <v>90</v>
      </c>
      <c r="F242" s="2"/>
    </row>
    <row r="244" spans="1:6" x14ac:dyDescent="0.35">
      <c r="A244" s="28" t="s">
        <v>92</v>
      </c>
      <c r="B244" s="28" t="s">
        <v>11</v>
      </c>
      <c r="C244" s="28" t="s">
        <v>12</v>
      </c>
      <c r="D244" s="28" t="s">
        <v>13</v>
      </c>
      <c r="E244" s="28" t="s">
        <v>14</v>
      </c>
    </row>
    <row r="245" spans="1:6" x14ac:dyDescent="0.35">
      <c r="A245" s="35" t="s">
        <v>151</v>
      </c>
      <c r="B245" s="35" t="s">
        <v>152</v>
      </c>
      <c r="C245" s="35" t="s">
        <v>80</v>
      </c>
      <c r="D245" s="26">
        <v>11</v>
      </c>
      <c r="E245" s="26">
        <v>450</v>
      </c>
    </row>
    <row r="246" spans="1:6" x14ac:dyDescent="0.35">
      <c r="A246" s="35" t="s">
        <v>151</v>
      </c>
      <c r="B246" s="35" t="s">
        <v>152</v>
      </c>
      <c r="C246" s="35" t="s">
        <v>100</v>
      </c>
      <c r="D246" s="26">
        <v>9</v>
      </c>
      <c r="E246" s="26">
        <v>400</v>
      </c>
      <c r="F246" s="23"/>
    </row>
    <row r="247" spans="1:6" x14ac:dyDescent="0.35">
      <c r="A247" s="34"/>
      <c r="B247" s="34"/>
      <c r="C247" s="34"/>
      <c r="D247" s="42">
        <f>SUM(D245:D246)</f>
        <v>20</v>
      </c>
      <c r="E247" s="42">
        <v>850</v>
      </c>
      <c r="F247" s="2"/>
    </row>
    <row r="248" spans="1:6" x14ac:dyDescent="0.35">
      <c r="A248" s="2"/>
      <c r="B248" s="2"/>
      <c r="C248" s="2"/>
      <c r="D248" s="2"/>
      <c r="E248" s="2"/>
      <c r="F248" s="2"/>
    </row>
    <row r="249" spans="1:6" x14ac:dyDescent="0.35">
      <c r="A249" s="7" t="s">
        <v>30</v>
      </c>
      <c r="B249" s="27" t="s">
        <v>134</v>
      </c>
      <c r="C249" s="2"/>
      <c r="D249" s="2"/>
      <c r="E249" s="2"/>
      <c r="F249" s="2"/>
    </row>
    <row r="250" spans="1:6" x14ac:dyDescent="0.35">
      <c r="A250" s="7" t="s">
        <v>32</v>
      </c>
      <c r="B250" s="27" t="s">
        <v>33</v>
      </c>
      <c r="C250" s="2"/>
      <c r="D250" s="2"/>
      <c r="E250" s="2"/>
      <c r="F250" s="2"/>
    </row>
    <row r="251" spans="1:6" x14ac:dyDescent="0.35">
      <c r="A251" s="9" t="s">
        <v>34</v>
      </c>
      <c r="B251" s="30" t="s">
        <v>35</v>
      </c>
      <c r="C251" s="2"/>
      <c r="D251" s="2"/>
      <c r="E251" s="2"/>
      <c r="F251" s="2"/>
    </row>
    <row r="252" spans="1:6" ht="28" x14ac:dyDescent="0.35">
      <c r="A252" s="8" t="s">
        <v>36</v>
      </c>
      <c r="B252" s="14" t="s">
        <v>1863</v>
      </c>
      <c r="C252" s="14" t="s">
        <v>1862</v>
      </c>
      <c r="D252" s="139" t="s">
        <v>1861</v>
      </c>
      <c r="E252" s="22"/>
      <c r="F252" s="2"/>
    </row>
    <row r="253" spans="1:6" x14ac:dyDescent="0.35">
      <c r="F253" s="2"/>
    </row>
    <row r="254" spans="1:6" x14ac:dyDescent="0.35">
      <c r="E254" s="47" t="s">
        <v>90</v>
      </c>
      <c r="F254" s="2"/>
    </row>
    <row r="256" spans="1:6" x14ac:dyDescent="0.35">
      <c r="A256" s="28" t="s">
        <v>92</v>
      </c>
      <c r="B256" s="28" t="s">
        <v>11</v>
      </c>
      <c r="C256" s="28" t="s">
        <v>12</v>
      </c>
      <c r="D256" s="28" t="s">
        <v>13</v>
      </c>
      <c r="E256" s="28" t="s">
        <v>14</v>
      </c>
    </row>
    <row r="257" spans="1:5" x14ac:dyDescent="0.35">
      <c r="A257" s="35" t="s">
        <v>153</v>
      </c>
      <c r="B257" s="35" t="s">
        <v>154</v>
      </c>
      <c r="C257" s="35" t="s">
        <v>148</v>
      </c>
      <c r="D257" s="26">
        <v>31</v>
      </c>
      <c r="E257" s="26">
        <v>1154</v>
      </c>
    </row>
    <row r="258" spans="1:5" x14ac:dyDescent="0.35">
      <c r="A258" s="2"/>
      <c r="B258" s="2"/>
      <c r="C258" s="2"/>
      <c r="D258" s="2"/>
      <c r="E258" s="2"/>
    </row>
    <row r="259" spans="1:5" x14ac:dyDescent="0.35">
      <c r="A259" s="7" t="s">
        <v>30</v>
      </c>
      <c r="B259" s="27" t="s">
        <v>134</v>
      </c>
      <c r="C259" s="2"/>
      <c r="D259" s="2"/>
      <c r="E259" s="2"/>
    </row>
    <row r="260" spans="1:5" x14ac:dyDescent="0.35">
      <c r="A260" s="7" t="s">
        <v>32</v>
      </c>
      <c r="B260" s="27" t="s">
        <v>33</v>
      </c>
      <c r="C260" s="2"/>
      <c r="D260" s="2"/>
      <c r="E260" s="2"/>
    </row>
    <row r="261" spans="1:5" x14ac:dyDescent="0.35">
      <c r="A261" s="9" t="s">
        <v>34</v>
      </c>
      <c r="B261" s="30" t="s">
        <v>35</v>
      </c>
      <c r="C261" s="2"/>
      <c r="D261" s="2"/>
      <c r="E261" s="2"/>
    </row>
    <row r="262" spans="1:5" ht="28" x14ac:dyDescent="0.35">
      <c r="A262" s="8" t="s">
        <v>36</v>
      </c>
      <c r="B262" s="14" t="s">
        <v>1863</v>
      </c>
      <c r="C262" s="14" t="s">
        <v>1862</v>
      </c>
      <c r="D262" s="139" t="s">
        <v>1861</v>
      </c>
      <c r="E262" s="22"/>
    </row>
    <row r="264" spans="1:5" x14ac:dyDescent="0.35">
      <c r="E264" s="47" t="s">
        <v>90</v>
      </c>
    </row>
    <row r="266" spans="1:5" x14ac:dyDescent="0.35">
      <c r="A266" s="28" t="s">
        <v>92</v>
      </c>
      <c r="B266" s="28" t="s">
        <v>11</v>
      </c>
      <c r="C266" s="28" t="s">
        <v>12</v>
      </c>
      <c r="D266" s="28" t="s">
        <v>13</v>
      </c>
      <c r="E266" s="28" t="s">
        <v>14</v>
      </c>
    </row>
    <row r="267" spans="1:5" x14ac:dyDescent="0.35">
      <c r="A267" s="35" t="s">
        <v>155</v>
      </c>
      <c r="B267" s="35" t="s">
        <v>156</v>
      </c>
      <c r="C267" s="35">
        <v>7</v>
      </c>
      <c r="D267" s="26">
        <v>1</v>
      </c>
      <c r="E267" s="26">
        <v>371</v>
      </c>
    </row>
    <row r="268" spans="1:5" x14ac:dyDescent="0.35">
      <c r="A268" s="2"/>
      <c r="B268" s="2"/>
      <c r="C268" s="2"/>
      <c r="D268" s="2"/>
      <c r="E268" s="2"/>
    </row>
    <row r="269" spans="1:5" x14ac:dyDescent="0.35">
      <c r="A269" s="7" t="s">
        <v>30</v>
      </c>
      <c r="B269" s="27" t="s">
        <v>134</v>
      </c>
      <c r="C269" s="2"/>
      <c r="D269" s="2"/>
      <c r="E269" s="2"/>
    </row>
    <row r="270" spans="1:5" x14ac:dyDescent="0.35">
      <c r="A270" s="7" t="s">
        <v>32</v>
      </c>
      <c r="B270" s="27" t="s">
        <v>33</v>
      </c>
      <c r="C270" s="2"/>
      <c r="D270" s="2"/>
      <c r="E270" s="2"/>
    </row>
    <row r="271" spans="1:5" x14ac:dyDescent="0.35">
      <c r="A271" s="9" t="s">
        <v>34</v>
      </c>
      <c r="B271" s="30" t="s">
        <v>35</v>
      </c>
      <c r="C271" s="2"/>
      <c r="D271" s="2"/>
      <c r="E271" s="2"/>
    </row>
    <row r="272" spans="1:5" ht="28" x14ac:dyDescent="0.35">
      <c r="A272" s="8" t="s">
        <v>36</v>
      </c>
      <c r="B272" s="14" t="s">
        <v>1863</v>
      </c>
      <c r="C272" s="14" t="s">
        <v>1862</v>
      </c>
      <c r="D272" s="139" t="s">
        <v>1861</v>
      </c>
      <c r="E272" s="22"/>
    </row>
    <row r="274" spans="1:7" x14ac:dyDescent="0.35">
      <c r="E274" s="47" t="s">
        <v>90</v>
      </c>
    </row>
    <row r="276" spans="1:7" x14ac:dyDescent="0.35">
      <c r="A276" s="28" t="s">
        <v>92</v>
      </c>
      <c r="B276" s="28" t="s">
        <v>11</v>
      </c>
      <c r="C276" s="28" t="s">
        <v>12</v>
      </c>
      <c r="D276" s="28" t="s">
        <v>13</v>
      </c>
      <c r="E276" s="28" t="s">
        <v>14</v>
      </c>
    </row>
    <row r="277" spans="1:7" x14ac:dyDescent="0.35">
      <c r="A277" s="35" t="s">
        <v>157</v>
      </c>
      <c r="B277" s="35" t="s">
        <v>93</v>
      </c>
      <c r="C277" s="35" t="s">
        <v>158</v>
      </c>
      <c r="D277" s="26">
        <v>6</v>
      </c>
      <c r="E277" s="26">
        <v>414</v>
      </c>
    </row>
    <row r="278" spans="1:7" x14ac:dyDescent="0.35">
      <c r="A278" s="2"/>
      <c r="B278" s="2"/>
      <c r="C278" s="2"/>
      <c r="D278" s="2"/>
      <c r="E278" s="2"/>
      <c r="F278" s="2"/>
      <c r="G278" s="2"/>
    </row>
    <row r="279" spans="1:7" x14ac:dyDescent="0.35">
      <c r="A279" s="7" t="s">
        <v>30</v>
      </c>
      <c r="B279" s="27" t="s">
        <v>134</v>
      </c>
      <c r="C279" s="2"/>
      <c r="D279" s="2"/>
      <c r="E279" s="2"/>
      <c r="F279" s="2"/>
      <c r="G279" s="2"/>
    </row>
    <row r="280" spans="1:7" x14ac:dyDescent="0.35">
      <c r="A280" s="7" t="s">
        <v>32</v>
      </c>
      <c r="B280" s="27" t="s">
        <v>33</v>
      </c>
      <c r="C280" s="2"/>
      <c r="D280" s="2"/>
      <c r="E280" s="2"/>
      <c r="F280" s="2"/>
      <c r="G280" s="2"/>
    </row>
    <row r="281" spans="1:7" x14ac:dyDescent="0.35">
      <c r="A281" s="9" t="s">
        <v>34</v>
      </c>
      <c r="B281" s="30" t="s">
        <v>35</v>
      </c>
      <c r="C281" s="2"/>
      <c r="D281" s="2"/>
      <c r="E281" s="2"/>
      <c r="F281" s="2"/>
      <c r="G281" s="2"/>
    </row>
    <row r="282" spans="1:7" ht="28" x14ac:dyDescent="0.35">
      <c r="A282" s="8" t="s">
        <v>36</v>
      </c>
      <c r="B282" s="14" t="s">
        <v>1863</v>
      </c>
      <c r="C282" s="14" t="s">
        <v>1862</v>
      </c>
      <c r="D282" s="139" t="s">
        <v>1861</v>
      </c>
      <c r="E282" s="14"/>
      <c r="F282" s="2"/>
      <c r="G282" s="2"/>
    </row>
    <row r="283" spans="1:7" x14ac:dyDescent="0.35">
      <c r="F283" s="2"/>
      <c r="G283" s="2"/>
    </row>
    <row r="284" spans="1:7" x14ac:dyDescent="0.35">
      <c r="E284" s="47" t="s">
        <v>90</v>
      </c>
      <c r="F284" s="2"/>
      <c r="G284" s="2"/>
    </row>
    <row r="286" spans="1:7" x14ac:dyDescent="0.35">
      <c r="A286" s="28" t="s">
        <v>164</v>
      </c>
      <c r="B286" s="28" t="s">
        <v>11</v>
      </c>
      <c r="C286" s="28" t="s">
        <v>12</v>
      </c>
      <c r="D286" s="45" t="s">
        <v>165</v>
      </c>
      <c r="E286" s="28" t="s">
        <v>14</v>
      </c>
    </row>
    <row r="287" spans="1:7" x14ac:dyDescent="0.35">
      <c r="A287" s="25" t="s">
        <v>171</v>
      </c>
      <c r="B287" s="25" t="s">
        <v>52</v>
      </c>
      <c r="C287" s="25" t="s">
        <v>172</v>
      </c>
      <c r="D287" s="25">
        <v>5</v>
      </c>
      <c r="E287" s="25">
        <v>437</v>
      </c>
    </row>
    <row r="288" spans="1:7" x14ac:dyDescent="0.35">
      <c r="A288" s="25" t="s">
        <v>171</v>
      </c>
      <c r="B288" s="25" t="s">
        <v>52</v>
      </c>
      <c r="C288" s="25" t="s">
        <v>173</v>
      </c>
      <c r="D288" s="25">
        <v>2</v>
      </c>
      <c r="E288" s="25">
        <v>336</v>
      </c>
    </row>
    <row r="289" spans="1:5" x14ac:dyDescent="0.35">
      <c r="A289" s="34"/>
      <c r="B289" s="34"/>
      <c r="C289" s="34"/>
      <c r="D289" s="42">
        <v>7</v>
      </c>
      <c r="E289" s="42">
        <v>773</v>
      </c>
    </row>
    <row r="290" spans="1:5" x14ac:dyDescent="0.35">
      <c r="A290" s="2"/>
      <c r="B290" s="2"/>
      <c r="C290" s="2"/>
      <c r="D290" s="2"/>
      <c r="E290" s="2"/>
    </row>
    <row r="291" spans="1:5" x14ac:dyDescent="0.35">
      <c r="A291" s="7" t="s">
        <v>30</v>
      </c>
      <c r="B291" s="27" t="s">
        <v>31</v>
      </c>
      <c r="C291" s="2"/>
      <c r="D291" s="2"/>
      <c r="E291" s="2"/>
    </row>
    <row r="292" spans="1:5" x14ac:dyDescent="0.35">
      <c r="A292" s="9" t="s">
        <v>167</v>
      </c>
      <c r="B292" s="30" t="s">
        <v>35</v>
      </c>
      <c r="C292" s="2"/>
      <c r="D292" s="2"/>
      <c r="E292" s="2"/>
    </row>
    <row r="293" spans="1:5" ht="28" x14ac:dyDescent="0.35">
      <c r="A293" s="8" t="s">
        <v>168</v>
      </c>
      <c r="B293" s="22"/>
      <c r="C293" s="22"/>
      <c r="D293" s="14" t="s">
        <v>169</v>
      </c>
      <c r="E293" s="14" t="s">
        <v>170</v>
      </c>
    </row>
    <row r="295" spans="1:5" x14ac:dyDescent="0.35">
      <c r="E295" s="47" t="s">
        <v>90</v>
      </c>
    </row>
    <row r="297" spans="1:5" x14ac:dyDescent="0.35">
      <c r="A297" s="28" t="s">
        <v>164</v>
      </c>
      <c r="B297" s="28" t="s">
        <v>11</v>
      </c>
      <c r="C297" s="28" t="s">
        <v>12</v>
      </c>
      <c r="D297" s="45" t="s">
        <v>165</v>
      </c>
      <c r="E297" s="28" t="s">
        <v>14</v>
      </c>
    </row>
    <row r="298" spans="1:5" x14ac:dyDescent="0.35">
      <c r="A298" s="25" t="s">
        <v>175</v>
      </c>
      <c r="B298" s="25" t="s">
        <v>166</v>
      </c>
      <c r="C298" s="25" t="s">
        <v>176</v>
      </c>
      <c r="D298" s="25">
        <v>4</v>
      </c>
      <c r="E298" s="25">
        <v>371</v>
      </c>
    </row>
    <row r="299" spans="1:5" x14ac:dyDescent="0.35">
      <c r="A299" s="2"/>
      <c r="B299" s="2"/>
      <c r="C299" s="2"/>
      <c r="D299" s="2"/>
      <c r="E299" s="2"/>
    </row>
    <row r="300" spans="1:5" x14ac:dyDescent="0.35">
      <c r="A300" s="7" t="s">
        <v>30</v>
      </c>
      <c r="B300" s="27" t="s">
        <v>31</v>
      </c>
      <c r="C300" s="2"/>
      <c r="D300" s="2"/>
      <c r="E300" s="2"/>
    </row>
    <row r="301" spans="1:5" x14ac:dyDescent="0.35">
      <c r="A301" s="9" t="s">
        <v>167</v>
      </c>
      <c r="B301" s="30" t="s">
        <v>35</v>
      </c>
      <c r="C301" s="2"/>
      <c r="D301" s="2"/>
      <c r="E301" s="2"/>
    </row>
    <row r="302" spans="1:5" ht="28" x14ac:dyDescent="0.35">
      <c r="A302" s="8" t="s">
        <v>168</v>
      </c>
      <c r="B302" s="22"/>
      <c r="C302" s="22"/>
      <c r="D302" s="14" t="s">
        <v>169</v>
      </c>
      <c r="E302" s="14" t="s">
        <v>170</v>
      </c>
    </row>
    <row r="304" spans="1:5" x14ac:dyDescent="0.35">
      <c r="E304" s="47" t="s">
        <v>90</v>
      </c>
    </row>
    <row r="306" spans="1:5" x14ac:dyDescent="0.35">
      <c r="A306" s="28" t="s">
        <v>164</v>
      </c>
      <c r="B306" s="28" t="s">
        <v>11</v>
      </c>
      <c r="C306" s="28" t="s">
        <v>12</v>
      </c>
      <c r="D306" s="45" t="s">
        <v>165</v>
      </c>
      <c r="E306" s="28" t="s">
        <v>14</v>
      </c>
    </row>
    <row r="307" spans="1:5" x14ac:dyDescent="0.35">
      <c r="A307" s="25" t="s">
        <v>178</v>
      </c>
      <c r="B307" s="25" t="s">
        <v>42</v>
      </c>
      <c r="C307" s="25" t="s">
        <v>179</v>
      </c>
      <c r="D307" s="25">
        <v>2</v>
      </c>
      <c r="E307" s="25">
        <v>150</v>
      </c>
    </row>
    <row r="308" spans="1:5" x14ac:dyDescent="0.35">
      <c r="A308" s="2"/>
      <c r="B308" s="2"/>
      <c r="C308" s="2"/>
      <c r="D308" s="2"/>
      <c r="E308" s="2"/>
    </row>
    <row r="309" spans="1:5" x14ac:dyDescent="0.35">
      <c r="A309" s="7" t="s">
        <v>30</v>
      </c>
      <c r="B309" s="27" t="s">
        <v>31</v>
      </c>
      <c r="C309" s="2"/>
      <c r="D309" s="2"/>
      <c r="E309" s="2"/>
    </row>
    <row r="310" spans="1:5" x14ac:dyDescent="0.35">
      <c r="A310" s="9" t="s">
        <v>167</v>
      </c>
      <c r="B310" s="30" t="s">
        <v>35</v>
      </c>
      <c r="C310" s="2"/>
      <c r="D310" s="2"/>
      <c r="E310" s="2"/>
    </row>
    <row r="311" spans="1:5" ht="28" x14ac:dyDescent="0.35">
      <c r="A311" s="8" t="s">
        <v>168</v>
      </c>
      <c r="B311" s="22"/>
      <c r="C311" s="22"/>
      <c r="D311" s="14" t="s">
        <v>169</v>
      </c>
      <c r="E311" s="14" t="s">
        <v>170</v>
      </c>
    </row>
    <row r="313" spans="1:5" x14ac:dyDescent="0.35">
      <c r="E313" s="47" t="s">
        <v>90</v>
      </c>
    </row>
    <row r="315" spans="1:5" x14ac:dyDescent="0.35">
      <c r="A315" s="28" t="s">
        <v>164</v>
      </c>
      <c r="B315" s="28" t="s">
        <v>11</v>
      </c>
      <c r="C315" s="28" t="s">
        <v>12</v>
      </c>
      <c r="D315" s="45" t="s">
        <v>165</v>
      </c>
      <c r="E315" s="28" t="s">
        <v>14</v>
      </c>
    </row>
    <row r="316" spans="1:5" ht="28" x14ac:dyDescent="0.35">
      <c r="A316" s="46" t="s">
        <v>181</v>
      </c>
      <c r="B316" s="25" t="s">
        <v>166</v>
      </c>
      <c r="C316" s="25" t="s">
        <v>182</v>
      </c>
      <c r="D316" s="25">
        <v>5</v>
      </c>
      <c r="E316" s="25">
        <v>713</v>
      </c>
    </row>
    <row r="317" spans="1:5" x14ac:dyDescent="0.35">
      <c r="A317" s="2"/>
      <c r="B317" s="2"/>
      <c r="C317" s="2"/>
      <c r="D317" s="2"/>
      <c r="E317" s="2"/>
    </row>
    <row r="318" spans="1:5" x14ac:dyDescent="0.35">
      <c r="A318" s="7" t="s">
        <v>30</v>
      </c>
      <c r="B318" s="27" t="s">
        <v>31</v>
      </c>
      <c r="C318" s="2"/>
      <c r="D318" s="2"/>
      <c r="E318" s="2"/>
    </row>
    <row r="319" spans="1:5" x14ac:dyDescent="0.35">
      <c r="A319" s="9" t="s">
        <v>167</v>
      </c>
      <c r="B319" s="30" t="s">
        <v>35</v>
      </c>
      <c r="C319" s="2"/>
      <c r="D319" s="2"/>
      <c r="E319" s="2"/>
    </row>
    <row r="320" spans="1:5" ht="28" x14ac:dyDescent="0.35">
      <c r="A320" s="8" t="s">
        <v>168</v>
      </c>
      <c r="B320" s="22"/>
      <c r="C320" s="22"/>
      <c r="D320" s="14" t="s">
        <v>169</v>
      </c>
      <c r="E320" s="14" t="s">
        <v>170</v>
      </c>
    </row>
    <row r="322" spans="1:7" x14ac:dyDescent="0.35">
      <c r="E322" s="47" t="s">
        <v>90</v>
      </c>
    </row>
    <row r="324" spans="1:7" x14ac:dyDescent="0.35">
      <c r="A324" s="28" t="s">
        <v>164</v>
      </c>
      <c r="B324" s="28" t="s">
        <v>11</v>
      </c>
      <c r="C324" s="28" t="s">
        <v>12</v>
      </c>
      <c r="D324" s="45" t="s">
        <v>165</v>
      </c>
      <c r="E324" s="28" t="s">
        <v>14</v>
      </c>
    </row>
    <row r="325" spans="1:7" x14ac:dyDescent="0.35">
      <c r="A325" s="25" t="s">
        <v>183</v>
      </c>
      <c r="B325" s="25" t="s">
        <v>93</v>
      </c>
      <c r="C325" s="25" t="s">
        <v>184</v>
      </c>
      <c r="D325" s="25">
        <v>10</v>
      </c>
      <c r="E325" s="25">
        <v>840</v>
      </c>
    </row>
    <row r="326" spans="1:7" x14ac:dyDescent="0.35">
      <c r="A326" s="2"/>
      <c r="B326" s="2"/>
      <c r="C326" s="2"/>
      <c r="D326" s="2"/>
      <c r="E326" s="2"/>
    </row>
    <row r="327" spans="1:7" x14ac:dyDescent="0.35">
      <c r="A327" s="7" t="s">
        <v>30</v>
      </c>
      <c r="B327" s="27" t="s">
        <v>31</v>
      </c>
      <c r="C327" s="2"/>
      <c r="D327" s="2"/>
      <c r="E327" s="2"/>
    </row>
    <row r="328" spans="1:7" x14ac:dyDescent="0.35">
      <c r="A328" s="9" t="s">
        <v>167</v>
      </c>
      <c r="B328" s="30" t="s">
        <v>35</v>
      </c>
      <c r="C328" s="2"/>
      <c r="D328" s="2"/>
      <c r="E328" s="2"/>
    </row>
    <row r="329" spans="1:7" ht="28" x14ac:dyDescent="0.35">
      <c r="A329" s="8" t="s">
        <v>168</v>
      </c>
      <c r="B329" s="22"/>
      <c r="C329" s="22"/>
      <c r="D329" s="14" t="s">
        <v>169</v>
      </c>
      <c r="E329" s="14" t="s">
        <v>170</v>
      </c>
    </row>
    <row r="330" spans="1:7" x14ac:dyDescent="0.35">
      <c r="A330" s="2"/>
      <c r="B330" s="2"/>
      <c r="C330" s="2"/>
      <c r="D330" s="2"/>
      <c r="E330" s="2"/>
    </row>
    <row r="331" spans="1:7" x14ac:dyDescent="0.35">
      <c r="E331" s="47" t="s">
        <v>90</v>
      </c>
    </row>
    <row r="333" spans="1:7" x14ac:dyDescent="0.35">
      <c r="A333" s="28" t="s">
        <v>164</v>
      </c>
      <c r="B333" s="28" t="s">
        <v>11</v>
      </c>
      <c r="C333" s="28" t="s">
        <v>12</v>
      </c>
      <c r="D333" s="45" t="s">
        <v>165</v>
      </c>
      <c r="E333" s="28" t="s">
        <v>14</v>
      </c>
    </row>
    <row r="334" spans="1:7" x14ac:dyDescent="0.35">
      <c r="A334" s="25" t="s">
        <v>108</v>
      </c>
      <c r="B334" s="34" t="s">
        <v>99</v>
      </c>
      <c r="C334" s="25" t="s">
        <v>110</v>
      </c>
      <c r="D334" s="25">
        <v>2</v>
      </c>
      <c r="E334" s="25">
        <v>510</v>
      </c>
    </row>
    <row r="335" spans="1:7" x14ac:dyDescent="0.35">
      <c r="A335" s="2"/>
      <c r="B335" s="2"/>
      <c r="C335" s="2"/>
      <c r="D335" s="2"/>
      <c r="E335" s="2"/>
      <c r="F335" s="2"/>
      <c r="G335" s="2"/>
    </row>
    <row r="336" spans="1:7" x14ac:dyDescent="0.35">
      <c r="A336" s="7" t="s">
        <v>30</v>
      </c>
      <c r="B336" s="27" t="s">
        <v>31</v>
      </c>
      <c r="C336" s="2"/>
      <c r="D336" s="2"/>
      <c r="E336" s="2"/>
      <c r="F336" s="2"/>
      <c r="G336" s="2"/>
    </row>
    <row r="337" spans="1:7" x14ac:dyDescent="0.35">
      <c r="A337" s="9" t="s">
        <v>167</v>
      </c>
      <c r="B337" s="30" t="s">
        <v>35</v>
      </c>
      <c r="C337" s="2"/>
      <c r="D337" s="2"/>
      <c r="E337" s="2"/>
      <c r="F337" s="2"/>
      <c r="G337" s="2"/>
    </row>
    <row r="338" spans="1:7" ht="28" x14ac:dyDescent="0.35">
      <c r="A338" s="8" t="s">
        <v>168</v>
      </c>
      <c r="B338" s="22"/>
      <c r="C338" s="22"/>
      <c r="D338" s="14" t="s">
        <v>169</v>
      </c>
      <c r="E338" s="14" t="s">
        <v>185</v>
      </c>
      <c r="F338" s="2"/>
      <c r="G338" s="2"/>
    </row>
    <row r="339" spans="1:7" x14ac:dyDescent="0.35">
      <c r="A339" s="2"/>
      <c r="B339" s="2"/>
      <c r="C339" s="2"/>
      <c r="D339" s="2"/>
      <c r="E339" s="2"/>
      <c r="F339" s="2"/>
      <c r="G339" s="2"/>
    </row>
    <row r="340" spans="1:7" x14ac:dyDescent="0.35">
      <c r="E340" s="47" t="s">
        <v>90</v>
      </c>
      <c r="F340" s="2"/>
      <c r="G340" s="2"/>
    </row>
    <row r="341" spans="1:7" x14ac:dyDescent="0.35">
      <c r="F341" s="2"/>
      <c r="G341" s="2"/>
    </row>
    <row r="342" spans="1:7" x14ac:dyDescent="0.35">
      <c r="A342" s="28" t="s">
        <v>164</v>
      </c>
      <c r="B342" s="28" t="s">
        <v>11</v>
      </c>
      <c r="C342" s="28" t="s">
        <v>12</v>
      </c>
      <c r="D342" s="45" t="s">
        <v>165</v>
      </c>
      <c r="E342" s="28" t="s">
        <v>14</v>
      </c>
    </row>
    <row r="343" spans="1:7" x14ac:dyDescent="0.35">
      <c r="A343" s="25" t="s">
        <v>186</v>
      </c>
      <c r="B343" s="25" t="s">
        <v>16</v>
      </c>
      <c r="C343" s="25" t="s">
        <v>141</v>
      </c>
      <c r="D343" s="25">
        <v>3</v>
      </c>
      <c r="E343" s="25">
        <v>360</v>
      </c>
    </row>
    <row r="344" spans="1:7" x14ac:dyDescent="0.35">
      <c r="A344" s="25" t="s">
        <v>186</v>
      </c>
      <c r="B344" s="25" t="s">
        <v>16</v>
      </c>
      <c r="C344" s="25" t="s">
        <v>187</v>
      </c>
      <c r="D344" s="27">
        <v>14</v>
      </c>
      <c r="E344" s="27">
        <v>1330</v>
      </c>
    </row>
    <row r="345" spans="1:7" x14ac:dyDescent="0.35">
      <c r="A345" s="34"/>
      <c r="B345" s="34"/>
      <c r="C345" s="34"/>
      <c r="D345" s="42">
        <v>17</v>
      </c>
      <c r="E345" s="42">
        <v>1690</v>
      </c>
    </row>
    <row r="346" spans="1:7" x14ac:dyDescent="0.35">
      <c r="A346" s="2"/>
      <c r="B346" s="2"/>
      <c r="C346" s="2"/>
      <c r="D346" s="2"/>
      <c r="E346" s="2"/>
    </row>
    <row r="347" spans="1:7" x14ac:dyDescent="0.35">
      <c r="A347" s="7" t="s">
        <v>30</v>
      </c>
      <c r="B347" s="27" t="s">
        <v>31</v>
      </c>
      <c r="C347" s="2"/>
      <c r="D347" s="2"/>
      <c r="E347" s="2"/>
    </row>
    <row r="348" spans="1:7" x14ac:dyDescent="0.35">
      <c r="A348" s="9" t="s">
        <v>167</v>
      </c>
      <c r="B348" s="30" t="s">
        <v>35</v>
      </c>
      <c r="C348" s="2"/>
      <c r="D348" s="2"/>
      <c r="E348" s="2"/>
    </row>
    <row r="349" spans="1:7" ht="28" x14ac:dyDescent="0.35">
      <c r="A349" s="8" t="s">
        <v>168</v>
      </c>
      <c r="B349" s="22"/>
      <c r="C349" s="22"/>
      <c r="D349" s="14" t="s">
        <v>169</v>
      </c>
      <c r="E349" s="14" t="s">
        <v>170</v>
      </c>
    </row>
    <row r="351" spans="1:7" x14ac:dyDescent="0.35">
      <c r="E351" s="47" t="s">
        <v>90</v>
      </c>
    </row>
    <row r="353" spans="1:5" x14ac:dyDescent="0.35">
      <c r="A353" s="28" t="s">
        <v>164</v>
      </c>
      <c r="B353" s="28" t="s">
        <v>11</v>
      </c>
      <c r="C353" s="28" t="s">
        <v>12</v>
      </c>
      <c r="D353" s="45" t="s">
        <v>165</v>
      </c>
      <c r="E353" s="28" t="s">
        <v>14</v>
      </c>
    </row>
    <row r="354" spans="1:5" x14ac:dyDescent="0.35">
      <c r="A354" s="25" t="s">
        <v>188</v>
      </c>
      <c r="B354" s="25" t="s">
        <v>52</v>
      </c>
      <c r="C354" s="25">
        <v>45</v>
      </c>
      <c r="D354" s="25">
        <v>2</v>
      </c>
      <c r="E354" s="25">
        <v>198</v>
      </c>
    </row>
    <row r="355" spans="1:5" x14ac:dyDescent="0.35">
      <c r="A355" s="2"/>
      <c r="B355" s="2"/>
      <c r="C355" s="2"/>
      <c r="D355" s="2"/>
      <c r="E355" s="2"/>
    </row>
    <row r="356" spans="1:5" x14ac:dyDescent="0.35">
      <c r="A356" s="7" t="s">
        <v>30</v>
      </c>
      <c r="B356" s="27" t="s">
        <v>31</v>
      </c>
      <c r="C356" s="2"/>
      <c r="D356" s="2"/>
      <c r="E356" s="2"/>
    </row>
    <row r="357" spans="1:5" x14ac:dyDescent="0.35">
      <c r="A357" s="9" t="s">
        <v>167</v>
      </c>
      <c r="B357" s="30" t="s">
        <v>35</v>
      </c>
      <c r="C357" s="2"/>
      <c r="D357" s="2"/>
      <c r="E357" s="2"/>
    </row>
    <row r="358" spans="1:5" ht="28" x14ac:dyDescent="0.35">
      <c r="A358" s="8" t="s">
        <v>168</v>
      </c>
      <c r="B358" s="22"/>
      <c r="C358" s="22"/>
      <c r="D358" s="14" t="s">
        <v>169</v>
      </c>
      <c r="E358" s="14" t="s">
        <v>185</v>
      </c>
    </row>
    <row r="360" spans="1:5" x14ac:dyDescent="0.35">
      <c r="E360" s="47" t="s">
        <v>90</v>
      </c>
    </row>
    <row r="362" spans="1:5" x14ac:dyDescent="0.35">
      <c r="A362" s="28" t="s">
        <v>164</v>
      </c>
      <c r="B362" s="28" t="s">
        <v>11</v>
      </c>
      <c r="C362" s="28" t="s">
        <v>12</v>
      </c>
      <c r="D362" s="45" t="s">
        <v>165</v>
      </c>
      <c r="E362" s="28" t="s">
        <v>14</v>
      </c>
    </row>
    <row r="363" spans="1:5" x14ac:dyDescent="0.35">
      <c r="A363" s="25" t="s">
        <v>190</v>
      </c>
      <c r="B363" s="25" t="s">
        <v>191</v>
      </c>
      <c r="C363" s="25">
        <v>19</v>
      </c>
      <c r="D363" s="25">
        <v>1</v>
      </c>
      <c r="E363" s="25">
        <v>102</v>
      </c>
    </row>
    <row r="364" spans="1:5" x14ac:dyDescent="0.35">
      <c r="A364" s="2"/>
      <c r="B364" s="2"/>
      <c r="C364" s="2"/>
      <c r="D364" s="2"/>
      <c r="E364" s="2"/>
    </row>
    <row r="365" spans="1:5" x14ac:dyDescent="0.35">
      <c r="A365" s="7" t="s">
        <v>30</v>
      </c>
      <c r="B365" s="27" t="s">
        <v>31</v>
      </c>
      <c r="C365" s="2"/>
      <c r="D365" s="2"/>
      <c r="E365" s="2"/>
    </row>
    <row r="366" spans="1:5" x14ac:dyDescent="0.35">
      <c r="A366" s="9" t="s">
        <v>167</v>
      </c>
      <c r="B366" s="30" t="s">
        <v>35</v>
      </c>
      <c r="C366" s="2"/>
      <c r="D366" s="2"/>
      <c r="E366" s="2"/>
    </row>
    <row r="367" spans="1:5" ht="28" x14ac:dyDescent="0.35">
      <c r="A367" s="8" t="s">
        <v>168</v>
      </c>
      <c r="B367" s="22"/>
      <c r="C367" s="22"/>
      <c r="D367" s="14" t="s">
        <v>169</v>
      </c>
      <c r="E367" s="14" t="s">
        <v>170</v>
      </c>
    </row>
    <row r="369" spans="1:7" x14ac:dyDescent="0.35">
      <c r="E369" s="47" t="s">
        <v>90</v>
      </c>
    </row>
    <row r="371" spans="1:7" x14ac:dyDescent="0.35">
      <c r="A371" s="28" t="s">
        <v>164</v>
      </c>
      <c r="B371" s="28" t="s">
        <v>11</v>
      </c>
      <c r="C371" s="28" t="s">
        <v>12</v>
      </c>
      <c r="D371" s="45" t="s">
        <v>165</v>
      </c>
      <c r="E371" s="28" t="s">
        <v>14</v>
      </c>
    </row>
    <row r="372" spans="1:7" x14ac:dyDescent="0.35">
      <c r="A372" s="25" t="s">
        <v>192</v>
      </c>
      <c r="B372" s="34" t="s">
        <v>99</v>
      </c>
      <c r="C372" s="25" t="s">
        <v>193</v>
      </c>
      <c r="D372" s="25">
        <v>4</v>
      </c>
      <c r="E372" s="25">
        <v>102</v>
      </c>
    </row>
    <row r="373" spans="1:7" x14ac:dyDescent="0.35">
      <c r="A373" s="2"/>
      <c r="B373" s="2"/>
      <c r="C373" s="2"/>
      <c r="D373" s="2"/>
      <c r="E373" s="2"/>
      <c r="F373" s="2"/>
      <c r="G373" s="2"/>
    </row>
    <row r="374" spans="1:7" x14ac:dyDescent="0.35">
      <c r="A374" s="7" t="s">
        <v>30</v>
      </c>
      <c r="B374" s="27" t="s">
        <v>194</v>
      </c>
      <c r="C374" s="2"/>
      <c r="D374" s="2"/>
      <c r="E374" s="2"/>
      <c r="F374" s="2"/>
      <c r="G374" s="2"/>
    </row>
    <row r="375" spans="1:7" x14ac:dyDescent="0.35">
      <c r="A375" s="9" t="s">
        <v>167</v>
      </c>
      <c r="B375" s="30" t="s">
        <v>35</v>
      </c>
      <c r="C375" s="2"/>
      <c r="D375" s="2"/>
      <c r="E375" s="2"/>
      <c r="F375" s="2"/>
      <c r="G375" s="2"/>
    </row>
    <row r="376" spans="1:7" ht="28" x14ac:dyDescent="0.35">
      <c r="A376" s="8" t="s">
        <v>168</v>
      </c>
      <c r="B376" s="14" t="s">
        <v>195</v>
      </c>
      <c r="C376" s="14" t="s">
        <v>196</v>
      </c>
      <c r="D376" s="14" t="s">
        <v>197</v>
      </c>
      <c r="E376" s="14" t="s">
        <v>198</v>
      </c>
      <c r="F376" s="2"/>
      <c r="G376" s="2"/>
    </row>
    <row r="377" spans="1:7" x14ac:dyDescent="0.35">
      <c r="F377" s="2"/>
      <c r="G377" s="2"/>
    </row>
    <row r="378" spans="1:7" x14ac:dyDescent="0.35">
      <c r="E378" s="47" t="s">
        <v>90</v>
      </c>
      <c r="F378" s="2"/>
      <c r="G378" s="2"/>
    </row>
    <row r="380" spans="1:7" x14ac:dyDescent="0.35">
      <c r="A380" s="28" t="s">
        <v>164</v>
      </c>
      <c r="B380" s="28" t="s">
        <v>11</v>
      </c>
      <c r="C380" s="28" t="s">
        <v>12</v>
      </c>
      <c r="D380" s="45" t="s">
        <v>165</v>
      </c>
      <c r="E380" s="28" t="s">
        <v>14</v>
      </c>
    </row>
    <row r="381" spans="1:7" x14ac:dyDescent="0.35">
      <c r="A381" s="25" t="s">
        <v>199</v>
      </c>
      <c r="B381" s="34" t="s">
        <v>17</v>
      </c>
      <c r="C381" s="25" t="s">
        <v>200</v>
      </c>
      <c r="D381" s="25">
        <v>4</v>
      </c>
      <c r="E381" s="25">
        <v>303</v>
      </c>
    </row>
    <row r="382" spans="1:7" x14ac:dyDescent="0.35">
      <c r="A382" s="2"/>
      <c r="B382" s="2"/>
      <c r="C382" s="2"/>
      <c r="D382" s="2"/>
      <c r="E382" s="2"/>
      <c r="F382" s="2"/>
      <c r="G382" s="2"/>
    </row>
    <row r="383" spans="1:7" x14ac:dyDescent="0.35">
      <c r="A383" s="7" t="s">
        <v>30</v>
      </c>
      <c r="B383" s="27" t="s">
        <v>194</v>
      </c>
      <c r="C383" s="2"/>
      <c r="D383" s="2"/>
      <c r="E383" s="2"/>
      <c r="F383" s="2"/>
      <c r="G383" s="2"/>
    </row>
    <row r="384" spans="1:7" x14ac:dyDescent="0.35">
      <c r="A384" s="9" t="s">
        <v>167</v>
      </c>
      <c r="B384" s="30" t="s">
        <v>35</v>
      </c>
      <c r="C384" s="2"/>
      <c r="D384" s="2"/>
      <c r="E384" s="2"/>
      <c r="F384" s="2"/>
      <c r="G384" s="2"/>
    </row>
    <row r="385" spans="1:7" ht="28" x14ac:dyDescent="0.35">
      <c r="A385" s="8" t="s">
        <v>168</v>
      </c>
      <c r="B385" s="14" t="s">
        <v>195</v>
      </c>
      <c r="C385" s="14" t="s">
        <v>196</v>
      </c>
      <c r="D385" s="14" t="s">
        <v>197</v>
      </c>
      <c r="E385" s="14" t="s">
        <v>198</v>
      </c>
      <c r="F385" s="2"/>
      <c r="G385" s="2"/>
    </row>
    <row r="386" spans="1:7" x14ac:dyDescent="0.35">
      <c r="F386" s="2"/>
      <c r="G386" s="2"/>
    </row>
    <row r="387" spans="1:7" x14ac:dyDescent="0.35">
      <c r="E387" s="47" t="s">
        <v>90</v>
      </c>
      <c r="F387" s="2"/>
      <c r="G387" s="2"/>
    </row>
    <row r="389" spans="1:7" x14ac:dyDescent="0.35">
      <c r="A389" s="28" t="s">
        <v>164</v>
      </c>
      <c r="B389" s="28" t="s">
        <v>11</v>
      </c>
      <c r="C389" s="28" t="s">
        <v>12</v>
      </c>
      <c r="D389" s="45" t="s">
        <v>165</v>
      </c>
      <c r="E389" s="28" t="s">
        <v>14</v>
      </c>
    </row>
    <row r="390" spans="1:7" x14ac:dyDescent="0.35">
      <c r="A390" s="25" t="s">
        <v>201</v>
      </c>
      <c r="B390" s="34" t="s">
        <v>152</v>
      </c>
      <c r="C390" s="25" t="s">
        <v>114</v>
      </c>
      <c r="D390" s="25">
        <v>2</v>
      </c>
      <c r="E390" s="25">
        <v>169</v>
      </c>
    </row>
    <row r="391" spans="1:7" x14ac:dyDescent="0.35">
      <c r="A391" s="2"/>
      <c r="B391" s="2"/>
      <c r="C391" s="2"/>
      <c r="D391" s="2"/>
      <c r="E391" s="2"/>
    </row>
    <row r="392" spans="1:7" x14ac:dyDescent="0.35">
      <c r="A392" s="7" t="s">
        <v>30</v>
      </c>
      <c r="B392" s="27" t="s">
        <v>194</v>
      </c>
      <c r="C392" s="2"/>
      <c r="D392" s="2"/>
      <c r="E392" s="2"/>
    </row>
    <row r="393" spans="1:7" x14ac:dyDescent="0.35">
      <c r="A393" s="9" t="s">
        <v>167</v>
      </c>
      <c r="B393" s="30" t="s">
        <v>35</v>
      </c>
      <c r="C393" s="2"/>
      <c r="D393" s="2"/>
      <c r="E393" s="2"/>
    </row>
    <row r="394" spans="1:7" ht="28" x14ac:dyDescent="0.35">
      <c r="A394" s="8" t="s">
        <v>168</v>
      </c>
      <c r="B394" s="14" t="s">
        <v>195</v>
      </c>
      <c r="C394" s="14" t="s">
        <v>196</v>
      </c>
      <c r="D394" s="14" t="s">
        <v>197</v>
      </c>
      <c r="E394" s="14" t="s">
        <v>198</v>
      </c>
    </row>
    <row r="396" spans="1:7" x14ac:dyDescent="0.35">
      <c r="E396" s="47" t="s">
        <v>90</v>
      </c>
    </row>
    <row r="398" spans="1:7" x14ac:dyDescent="0.35">
      <c r="A398" s="28" t="s">
        <v>164</v>
      </c>
      <c r="B398" s="28" t="s">
        <v>11</v>
      </c>
      <c r="C398" s="28" t="s">
        <v>12</v>
      </c>
      <c r="D398" s="45" t="s">
        <v>165</v>
      </c>
      <c r="E398" s="28" t="s">
        <v>14</v>
      </c>
    </row>
    <row r="399" spans="1:7" x14ac:dyDescent="0.35">
      <c r="A399" s="25" t="s">
        <v>202</v>
      </c>
      <c r="B399" s="34" t="s">
        <v>203</v>
      </c>
      <c r="C399" s="25" t="s">
        <v>204</v>
      </c>
      <c r="D399" s="25">
        <v>4</v>
      </c>
      <c r="E399" s="25">
        <v>350</v>
      </c>
    </row>
    <row r="400" spans="1:7" x14ac:dyDescent="0.35">
      <c r="A400" s="2"/>
      <c r="B400" s="2"/>
      <c r="C400" s="2"/>
      <c r="D400" s="2"/>
      <c r="E400" s="2"/>
    </row>
    <row r="401" spans="1:5" x14ac:dyDescent="0.35">
      <c r="A401" s="7" t="s">
        <v>30</v>
      </c>
      <c r="B401" s="27" t="s">
        <v>194</v>
      </c>
      <c r="C401" s="2"/>
      <c r="D401" s="2"/>
      <c r="E401" s="2"/>
    </row>
    <row r="402" spans="1:5" x14ac:dyDescent="0.35">
      <c r="A402" s="9" t="s">
        <v>167</v>
      </c>
      <c r="B402" s="30" t="s">
        <v>35</v>
      </c>
      <c r="C402" s="2"/>
      <c r="D402" s="2"/>
      <c r="E402" s="2"/>
    </row>
    <row r="403" spans="1:5" ht="28" x14ac:dyDescent="0.35">
      <c r="A403" s="8" t="s">
        <v>168</v>
      </c>
      <c r="B403" s="14" t="s">
        <v>195</v>
      </c>
      <c r="C403" s="14" t="s">
        <v>196</v>
      </c>
      <c r="D403" s="14" t="s">
        <v>197</v>
      </c>
      <c r="E403" s="14" t="s">
        <v>198</v>
      </c>
    </row>
    <row r="405" spans="1:5" x14ac:dyDescent="0.35">
      <c r="E405" s="47" t="s">
        <v>90</v>
      </c>
    </row>
    <row r="407" spans="1:5" x14ac:dyDescent="0.35">
      <c r="A407" s="28" t="s">
        <v>164</v>
      </c>
      <c r="B407" s="28" t="s">
        <v>11</v>
      </c>
      <c r="C407" s="28" t="s">
        <v>12</v>
      </c>
      <c r="D407" s="45" t="s">
        <v>165</v>
      </c>
      <c r="E407" s="28" t="s">
        <v>14</v>
      </c>
    </row>
    <row r="408" spans="1:5" x14ac:dyDescent="0.35">
      <c r="A408" s="25" t="s">
        <v>205</v>
      </c>
      <c r="B408" s="34" t="s">
        <v>69</v>
      </c>
      <c r="C408" s="25" t="s">
        <v>206</v>
      </c>
      <c r="D408" s="25">
        <v>2</v>
      </c>
      <c r="E408" s="25">
        <v>178</v>
      </c>
    </row>
    <row r="409" spans="1:5" x14ac:dyDescent="0.35">
      <c r="A409" s="2"/>
      <c r="B409" s="2"/>
      <c r="C409" s="2"/>
      <c r="D409" s="2"/>
      <c r="E409" s="2"/>
    </row>
    <row r="410" spans="1:5" x14ac:dyDescent="0.35">
      <c r="A410" s="7" t="s">
        <v>30</v>
      </c>
      <c r="B410" s="27" t="s">
        <v>194</v>
      </c>
      <c r="C410" s="2"/>
      <c r="D410" s="2"/>
      <c r="E410" s="2"/>
    </row>
    <row r="411" spans="1:5" x14ac:dyDescent="0.35">
      <c r="A411" s="9" t="s">
        <v>167</v>
      </c>
      <c r="B411" s="30" t="s">
        <v>35</v>
      </c>
      <c r="C411" s="2"/>
      <c r="D411" s="2"/>
      <c r="E411" s="2"/>
    </row>
    <row r="412" spans="1:5" ht="28" x14ac:dyDescent="0.35">
      <c r="A412" s="8" t="s">
        <v>168</v>
      </c>
      <c r="B412" s="14" t="s">
        <v>195</v>
      </c>
      <c r="C412" s="14" t="s">
        <v>196</v>
      </c>
      <c r="D412" s="14" t="s">
        <v>197</v>
      </c>
      <c r="E412" s="14" t="s">
        <v>198</v>
      </c>
    </row>
    <row r="414" spans="1:5" x14ac:dyDescent="0.35">
      <c r="E414" s="47" t="s">
        <v>90</v>
      </c>
    </row>
    <row r="416" spans="1:5" x14ac:dyDescent="0.35">
      <c r="A416" s="28" t="s">
        <v>164</v>
      </c>
      <c r="B416" s="28" t="s">
        <v>11</v>
      </c>
      <c r="C416" s="28" t="s">
        <v>12</v>
      </c>
      <c r="D416" s="45" t="s">
        <v>165</v>
      </c>
      <c r="E416" s="28" t="s">
        <v>14</v>
      </c>
    </row>
    <row r="417" spans="1:5" x14ac:dyDescent="0.35">
      <c r="A417" s="25" t="s">
        <v>207</v>
      </c>
      <c r="B417" s="34" t="s">
        <v>208</v>
      </c>
      <c r="C417" s="25" t="s">
        <v>209</v>
      </c>
      <c r="D417" s="25">
        <v>3</v>
      </c>
      <c r="E417" s="25">
        <v>316</v>
      </c>
    </row>
    <row r="418" spans="1:5" x14ac:dyDescent="0.35">
      <c r="A418" s="2"/>
      <c r="B418" s="2"/>
      <c r="C418" s="2"/>
      <c r="D418" s="2"/>
      <c r="E418" s="2"/>
    </row>
    <row r="419" spans="1:5" x14ac:dyDescent="0.35">
      <c r="A419" s="7" t="s">
        <v>30</v>
      </c>
      <c r="B419" s="27" t="s">
        <v>194</v>
      </c>
      <c r="C419" s="2"/>
      <c r="D419" s="2"/>
      <c r="E419" s="2"/>
    </row>
    <row r="420" spans="1:5" x14ac:dyDescent="0.35">
      <c r="A420" s="9" t="s">
        <v>167</v>
      </c>
      <c r="B420" s="30" t="s">
        <v>35</v>
      </c>
      <c r="C420" s="2"/>
      <c r="D420" s="2"/>
      <c r="E420" s="2"/>
    </row>
    <row r="421" spans="1:5" ht="28" x14ac:dyDescent="0.35">
      <c r="A421" s="8" t="s">
        <v>168</v>
      </c>
      <c r="B421" s="14" t="s">
        <v>195</v>
      </c>
      <c r="C421" s="14" t="s">
        <v>196</v>
      </c>
      <c r="D421" s="14" t="s">
        <v>197</v>
      </c>
      <c r="E421" s="14" t="s">
        <v>198</v>
      </c>
    </row>
    <row r="422" spans="1:5" x14ac:dyDescent="0.35">
      <c r="A422" s="2"/>
      <c r="B422" s="2"/>
      <c r="C422" s="2"/>
      <c r="D422" s="2"/>
      <c r="E422" s="2"/>
    </row>
    <row r="423" spans="1:5" x14ac:dyDescent="0.35">
      <c r="E423" s="47" t="s">
        <v>90</v>
      </c>
    </row>
    <row r="425" spans="1:5" x14ac:dyDescent="0.35">
      <c r="A425" s="28" t="s">
        <v>164</v>
      </c>
      <c r="B425" s="28" t="s">
        <v>11</v>
      </c>
      <c r="C425" s="28" t="s">
        <v>12</v>
      </c>
      <c r="D425" s="45" t="s">
        <v>165</v>
      </c>
      <c r="E425" s="28" t="s">
        <v>14</v>
      </c>
    </row>
    <row r="426" spans="1:5" x14ac:dyDescent="0.35">
      <c r="A426" s="25" t="s">
        <v>210</v>
      </c>
      <c r="B426" s="34" t="s">
        <v>60</v>
      </c>
      <c r="C426" s="25">
        <v>11</v>
      </c>
      <c r="D426" s="25">
        <v>7</v>
      </c>
      <c r="E426" s="25">
        <v>567</v>
      </c>
    </row>
    <row r="427" spans="1:5" x14ac:dyDescent="0.35">
      <c r="A427" s="2"/>
      <c r="B427" s="2"/>
      <c r="C427" s="2"/>
      <c r="D427" s="2"/>
      <c r="E427" s="2"/>
    </row>
    <row r="428" spans="1:5" x14ac:dyDescent="0.35">
      <c r="A428" s="7" t="s">
        <v>30</v>
      </c>
      <c r="B428" s="27" t="s">
        <v>194</v>
      </c>
      <c r="C428" s="2"/>
      <c r="D428" s="2"/>
      <c r="E428" s="2"/>
    </row>
    <row r="429" spans="1:5" x14ac:dyDescent="0.35">
      <c r="A429" s="9" t="s">
        <v>167</v>
      </c>
      <c r="B429" s="30" t="s">
        <v>35</v>
      </c>
      <c r="C429" s="2"/>
      <c r="D429" s="2"/>
      <c r="E429" s="2"/>
    </row>
    <row r="430" spans="1:5" ht="28" x14ac:dyDescent="0.35">
      <c r="A430" s="8" t="s">
        <v>168</v>
      </c>
      <c r="B430" s="22" t="s">
        <v>195</v>
      </c>
      <c r="C430" s="22" t="s">
        <v>196</v>
      </c>
      <c r="D430" s="22" t="s">
        <v>198</v>
      </c>
      <c r="E430" s="22" t="s">
        <v>197</v>
      </c>
    </row>
    <row r="431" spans="1:5" x14ac:dyDescent="0.35">
      <c r="A431" s="2"/>
      <c r="B431" s="2"/>
      <c r="C431" s="2"/>
      <c r="D431" s="2"/>
      <c r="E431" s="2"/>
    </row>
    <row r="432" spans="1:5" x14ac:dyDescent="0.35">
      <c r="E432" s="47" t="s">
        <v>90</v>
      </c>
    </row>
    <row r="434" spans="1:5" x14ac:dyDescent="0.35">
      <c r="A434" s="28" t="s">
        <v>164</v>
      </c>
      <c r="B434" s="28" t="s">
        <v>11</v>
      </c>
      <c r="C434" s="28" t="s">
        <v>12</v>
      </c>
      <c r="D434" s="45" t="s">
        <v>165</v>
      </c>
      <c r="E434" s="28" t="s">
        <v>14</v>
      </c>
    </row>
    <row r="435" spans="1:5" x14ac:dyDescent="0.35">
      <c r="A435" s="25" t="s">
        <v>211</v>
      </c>
      <c r="B435" s="34" t="s">
        <v>212</v>
      </c>
      <c r="C435" s="25" t="s">
        <v>204</v>
      </c>
      <c r="D435" s="25">
        <v>4</v>
      </c>
      <c r="E435" s="25">
        <v>337</v>
      </c>
    </row>
    <row r="436" spans="1:5" x14ac:dyDescent="0.35">
      <c r="A436" s="2"/>
      <c r="B436" s="2"/>
      <c r="C436" s="2"/>
      <c r="D436" s="2"/>
      <c r="E436" s="2"/>
    </row>
    <row r="437" spans="1:5" x14ac:dyDescent="0.35">
      <c r="A437" s="7" t="s">
        <v>30</v>
      </c>
      <c r="B437" s="27" t="s">
        <v>194</v>
      </c>
      <c r="C437" s="2"/>
      <c r="D437" s="2"/>
      <c r="E437" s="2"/>
    </row>
    <row r="438" spans="1:5" x14ac:dyDescent="0.35">
      <c r="A438" s="9" t="s">
        <v>167</v>
      </c>
      <c r="B438" s="30" t="s">
        <v>35</v>
      </c>
      <c r="C438" s="2"/>
      <c r="D438" s="2"/>
      <c r="E438" s="2"/>
    </row>
    <row r="439" spans="1:5" ht="28" x14ac:dyDescent="0.35">
      <c r="A439" s="8" t="s">
        <v>168</v>
      </c>
      <c r="B439" s="14" t="s">
        <v>195</v>
      </c>
      <c r="C439" s="14" t="s">
        <v>196</v>
      </c>
      <c r="D439" s="14" t="s">
        <v>197</v>
      </c>
      <c r="E439" s="14" t="s">
        <v>198</v>
      </c>
    </row>
    <row r="440" spans="1:5" x14ac:dyDescent="0.35">
      <c r="A440" s="2"/>
      <c r="B440" s="2"/>
      <c r="C440" s="2"/>
      <c r="D440" s="2"/>
      <c r="E440" s="2"/>
    </row>
    <row r="441" spans="1:5" x14ac:dyDescent="0.35">
      <c r="E441" s="47" t="s">
        <v>90</v>
      </c>
    </row>
    <row r="443" spans="1:5" x14ac:dyDescent="0.35">
      <c r="A443" s="28" t="s">
        <v>164</v>
      </c>
      <c r="B443" s="28" t="s">
        <v>11</v>
      </c>
      <c r="C443" s="28" t="s">
        <v>12</v>
      </c>
      <c r="D443" s="45" t="s">
        <v>165</v>
      </c>
      <c r="E443" s="28" t="s">
        <v>14</v>
      </c>
    </row>
    <row r="444" spans="1:5" x14ac:dyDescent="0.35">
      <c r="A444" s="25" t="s">
        <v>213</v>
      </c>
      <c r="B444" s="34" t="s">
        <v>60</v>
      </c>
      <c r="C444" s="25" t="s">
        <v>214</v>
      </c>
      <c r="D444" s="25">
        <v>2</v>
      </c>
      <c r="E444" s="25">
        <v>150</v>
      </c>
    </row>
    <row r="445" spans="1:5" x14ac:dyDescent="0.35">
      <c r="A445" s="2"/>
      <c r="B445" s="2"/>
      <c r="C445" s="2"/>
      <c r="D445" s="2"/>
      <c r="E445" s="2"/>
    </row>
    <row r="446" spans="1:5" x14ac:dyDescent="0.35">
      <c r="A446" s="7" t="s">
        <v>30</v>
      </c>
      <c r="B446" s="27" t="s">
        <v>194</v>
      </c>
      <c r="C446" s="2"/>
      <c r="D446" s="2"/>
      <c r="E446" s="2"/>
    </row>
    <row r="447" spans="1:5" x14ac:dyDescent="0.35">
      <c r="A447" s="9" t="s">
        <v>167</v>
      </c>
      <c r="B447" s="30" t="s">
        <v>35</v>
      </c>
      <c r="C447" s="2"/>
      <c r="D447" s="2"/>
      <c r="E447" s="2"/>
    </row>
    <row r="448" spans="1:5" ht="28" x14ac:dyDescent="0.35">
      <c r="A448" s="8" t="s">
        <v>168</v>
      </c>
      <c r="B448" s="14" t="s">
        <v>195</v>
      </c>
      <c r="C448" s="14" t="s">
        <v>196</v>
      </c>
      <c r="D448" s="14" t="s">
        <v>197</v>
      </c>
      <c r="E448" s="14" t="s">
        <v>198</v>
      </c>
    </row>
    <row r="449" spans="1:5" x14ac:dyDescent="0.35">
      <c r="A449" s="2"/>
      <c r="B449" s="2"/>
      <c r="C449" s="2"/>
      <c r="D449" s="2"/>
      <c r="E449" s="2"/>
    </row>
    <row r="450" spans="1:5" x14ac:dyDescent="0.35">
      <c r="E450" s="47" t="s">
        <v>90</v>
      </c>
    </row>
    <row r="452" spans="1:5" x14ac:dyDescent="0.35">
      <c r="A452" s="28" t="s">
        <v>164</v>
      </c>
      <c r="B452" s="28" t="s">
        <v>11</v>
      </c>
      <c r="C452" s="28" t="s">
        <v>12</v>
      </c>
      <c r="D452" s="45" t="s">
        <v>165</v>
      </c>
      <c r="E452" s="28" t="s">
        <v>14</v>
      </c>
    </row>
    <row r="453" spans="1:5" x14ac:dyDescent="0.35">
      <c r="A453" s="25" t="s">
        <v>215</v>
      </c>
      <c r="B453" s="34" t="s">
        <v>216</v>
      </c>
      <c r="C453" s="25" t="s">
        <v>209</v>
      </c>
      <c r="D453" s="25">
        <v>2</v>
      </c>
      <c r="E453" s="25">
        <v>240</v>
      </c>
    </row>
    <row r="454" spans="1:5" x14ac:dyDescent="0.35">
      <c r="A454" s="2"/>
      <c r="B454" s="2"/>
      <c r="C454" s="2"/>
      <c r="D454" s="2"/>
      <c r="E454" s="2"/>
    </row>
    <row r="455" spans="1:5" x14ac:dyDescent="0.35">
      <c r="A455" s="7" t="s">
        <v>30</v>
      </c>
      <c r="B455" s="27" t="s">
        <v>194</v>
      </c>
      <c r="C455" s="2"/>
      <c r="D455" s="2"/>
      <c r="E455" s="2"/>
    </row>
    <row r="456" spans="1:5" x14ac:dyDescent="0.35">
      <c r="A456" s="9" t="s">
        <v>167</v>
      </c>
      <c r="B456" s="30" t="s">
        <v>35</v>
      </c>
      <c r="C456" s="2"/>
      <c r="D456" s="2"/>
      <c r="E456" s="2"/>
    </row>
    <row r="457" spans="1:5" ht="28" x14ac:dyDescent="0.35">
      <c r="A457" s="8" t="s">
        <v>168</v>
      </c>
      <c r="B457" s="14" t="s">
        <v>195</v>
      </c>
      <c r="C457" s="14" t="s">
        <v>196</v>
      </c>
      <c r="D457" s="14" t="s">
        <v>198</v>
      </c>
      <c r="E457" s="14" t="s">
        <v>197</v>
      </c>
    </row>
    <row r="458" spans="1:5" x14ac:dyDescent="0.35">
      <c r="A458" s="2"/>
      <c r="B458" s="2"/>
      <c r="C458" s="2"/>
      <c r="D458" s="2"/>
      <c r="E458" s="2"/>
    </row>
    <row r="459" spans="1:5" x14ac:dyDescent="0.35">
      <c r="E459" s="47" t="s">
        <v>90</v>
      </c>
    </row>
    <row r="461" spans="1:5" x14ac:dyDescent="0.35">
      <c r="A461" s="28" t="s">
        <v>164</v>
      </c>
      <c r="B461" s="28" t="s">
        <v>11</v>
      </c>
      <c r="C461" s="28" t="s">
        <v>12</v>
      </c>
      <c r="D461" s="45" t="s">
        <v>165</v>
      </c>
      <c r="E461" s="28" t="s">
        <v>14</v>
      </c>
    </row>
    <row r="462" spans="1:5" x14ac:dyDescent="0.35">
      <c r="A462" s="25" t="s">
        <v>217</v>
      </c>
      <c r="B462" s="34" t="s">
        <v>87</v>
      </c>
      <c r="C462" s="25" t="s">
        <v>137</v>
      </c>
      <c r="D462" s="25">
        <v>8</v>
      </c>
      <c r="E462" s="25">
        <v>730</v>
      </c>
    </row>
    <row r="463" spans="1:5" x14ac:dyDescent="0.35">
      <c r="A463" s="2"/>
      <c r="B463" s="2"/>
      <c r="C463" s="2"/>
      <c r="D463" s="2"/>
      <c r="E463" s="2"/>
    </row>
    <row r="464" spans="1:5" x14ac:dyDescent="0.35">
      <c r="A464" s="7" t="s">
        <v>30</v>
      </c>
      <c r="B464" s="27" t="s">
        <v>194</v>
      </c>
      <c r="C464" s="2"/>
      <c r="D464" s="2"/>
      <c r="E464" s="2"/>
    </row>
    <row r="465" spans="1:5" x14ac:dyDescent="0.35">
      <c r="A465" s="9" t="s">
        <v>167</v>
      </c>
      <c r="B465" s="30" t="s">
        <v>35</v>
      </c>
      <c r="C465" s="2"/>
      <c r="D465" s="2"/>
      <c r="E465" s="2"/>
    </row>
    <row r="466" spans="1:5" ht="28" x14ac:dyDescent="0.35">
      <c r="A466" s="8" t="s">
        <v>168</v>
      </c>
      <c r="B466" s="14" t="s">
        <v>195</v>
      </c>
      <c r="C466" s="14" t="s">
        <v>196</v>
      </c>
      <c r="D466" s="14" t="s">
        <v>198</v>
      </c>
      <c r="E466" s="14" t="s">
        <v>197</v>
      </c>
    </row>
    <row r="467" spans="1:5" x14ac:dyDescent="0.35">
      <c r="A467" s="2"/>
      <c r="B467" s="2"/>
      <c r="C467" s="2"/>
      <c r="D467" s="2"/>
      <c r="E467" s="2"/>
    </row>
    <row r="468" spans="1:5" x14ac:dyDescent="0.35">
      <c r="E468" s="47" t="s">
        <v>90</v>
      </c>
    </row>
    <row r="470" spans="1:5" x14ac:dyDescent="0.35">
      <c r="A470" s="28" t="s">
        <v>164</v>
      </c>
      <c r="B470" s="28" t="s">
        <v>11</v>
      </c>
      <c r="C470" s="28" t="s">
        <v>12</v>
      </c>
      <c r="D470" s="45" t="s">
        <v>165</v>
      </c>
      <c r="E470" s="28" t="s">
        <v>14</v>
      </c>
    </row>
    <row r="471" spans="1:5" x14ac:dyDescent="0.35">
      <c r="A471" s="25" t="s">
        <v>218</v>
      </c>
      <c r="B471" s="34" t="s">
        <v>219</v>
      </c>
      <c r="C471" s="25">
        <v>1</v>
      </c>
      <c r="D471" s="25">
        <v>1</v>
      </c>
      <c r="E471" s="25">
        <v>115</v>
      </c>
    </row>
    <row r="472" spans="1:5" x14ac:dyDescent="0.35">
      <c r="A472" s="2"/>
      <c r="B472" s="2"/>
      <c r="C472" s="2"/>
      <c r="D472" s="2"/>
      <c r="E472" s="2"/>
    </row>
    <row r="473" spans="1:5" x14ac:dyDescent="0.35">
      <c r="A473" s="7" t="s">
        <v>30</v>
      </c>
      <c r="B473" s="27" t="s">
        <v>194</v>
      </c>
      <c r="C473" s="2"/>
      <c r="D473" s="2"/>
      <c r="E473" s="2"/>
    </row>
    <row r="474" spans="1:5" x14ac:dyDescent="0.35">
      <c r="A474" s="9" t="s">
        <v>167</v>
      </c>
      <c r="B474" s="30" t="s">
        <v>35</v>
      </c>
      <c r="C474" s="2"/>
      <c r="D474" s="2"/>
      <c r="E474" s="2"/>
    </row>
    <row r="475" spans="1:5" ht="28" x14ac:dyDescent="0.35">
      <c r="A475" s="8" t="s">
        <v>168</v>
      </c>
      <c r="B475" s="14" t="s">
        <v>195</v>
      </c>
      <c r="C475" s="14" t="s">
        <v>196</v>
      </c>
      <c r="D475" s="14" t="s">
        <v>198</v>
      </c>
      <c r="E475" s="14" t="s">
        <v>197</v>
      </c>
    </row>
    <row r="476" spans="1:5" x14ac:dyDescent="0.35">
      <c r="A476" s="2"/>
      <c r="B476" s="2"/>
      <c r="C476" s="2"/>
      <c r="D476" s="2"/>
      <c r="E476" s="2"/>
    </row>
    <row r="477" spans="1:5" x14ac:dyDescent="0.35">
      <c r="E477" s="47" t="s">
        <v>90</v>
      </c>
    </row>
    <row r="479" spans="1:5" x14ac:dyDescent="0.35">
      <c r="A479" s="28" t="s">
        <v>164</v>
      </c>
      <c r="B479" s="28" t="s">
        <v>11</v>
      </c>
      <c r="C479" s="28" t="s">
        <v>12</v>
      </c>
      <c r="D479" s="45" t="s">
        <v>165</v>
      </c>
      <c r="E479" s="28" t="s">
        <v>14</v>
      </c>
    </row>
    <row r="480" spans="1:5" x14ac:dyDescent="0.35">
      <c r="A480" s="25" t="s">
        <v>220</v>
      </c>
      <c r="B480" s="34" t="s">
        <v>219</v>
      </c>
      <c r="C480" s="25">
        <v>3</v>
      </c>
      <c r="D480" s="25">
        <v>1</v>
      </c>
      <c r="E480" s="25">
        <v>115</v>
      </c>
    </row>
    <row r="481" spans="1:5" x14ac:dyDescent="0.35">
      <c r="A481" s="2"/>
      <c r="B481" s="2"/>
      <c r="C481" s="2"/>
      <c r="D481" s="2"/>
      <c r="E481" s="2"/>
    </row>
    <row r="482" spans="1:5" x14ac:dyDescent="0.35">
      <c r="A482" s="7" t="s">
        <v>30</v>
      </c>
      <c r="B482" s="27" t="s">
        <v>194</v>
      </c>
      <c r="C482" s="2"/>
      <c r="D482" s="2"/>
      <c r="E482" s="2"/>
    </row>
    <row r="483" spans="1:5" x14ac:dyDescent="0.35">
      <c r="A483" s="9" t="s">
        <v>167</v>
      </c>
      <c r="B483" s="30" t="s">
        <v>35</v>
      </c>
      <c r="C483" s="2"/>
      <c r="D483" s="2"/>
      <c r="E483" s="2"/>
    </row>
    <row r="484" spans="1:5" ht="28" x14ac:dyDescent="0.35">
      <c r="A484" s="8" t="s">
        <v>168</v>
      </c>
      <c r="B484" s="14" t="s">
        <v>195</v>
      </c>
      <c r="C484" s="14" t="s">
        <v>196</v>
      </c>
      <c r="D484" s="14" t="s">
        <v>198</v>
      </c>
      <c r="E484" s="14" t="s">
        <v>197</v>
      </c>
    </row>
    <row r="485" spans="1:5" x14ac:dyDescent="0.35">
      <c r="A485" s="2"/>
      <c r="B485" s="2"/>
      <c r="C485" s="2"/>
      <c r="D485" s="2"/>
      <c r="E485" s="2"/>
    </row>
    <row r="486" spans="1:5" x14ac:dyDescent="0.35">
      <c r="E486" s="47" t="s">
        <v>90</v>
      </c>
    </row>
    <row r="488" spans="1:5" x14ac:dyDescent="0.35">
      <c r="A488" s="28" t="s">
        <v>164</v>
      </c>
      <c r="B488" s="28" t="s">
        <v>11</v>
      </c>
      <c r="C488" s="28" t="s">
        <v>12</v>
      </c>
      <c r="D488" s="45" t="s">
        <v>165</v>
      </c>
      <c r="E488" s="28" t="s">
        <v>14</v>
      </c>
    </row>
    <row r="489" spans="1:5" x14ac:dyDescent="0.35">
      <c r="A489" s="25" t="s">
        <v>221</v>
      </c>
      <c r="B489" s="34" t="s">
        <v>222</v>
      </c>
      <c r="C489" s="25">
        <v>11</v>
      </c>
      <c r="D489" s="25">
        <v>3</v>
      </c>
      <c r="E489" s="25">
        <v>235</v>
      </c>
    </row>
    <row r="490" spans="1:5" x14ac:dyDescent="0.35">
      <c r="A490" s="2"/>
      <c r="B490" s="2"/>
      <c r="C490" s="2"/>
      <c r="D490" s="2"/>
      <c r="E490" s="2"/>
    </row>
    <row r="491" spans="1:5" x14ac:dyDescent="0.35">
      <c r="A491" s="7" t="s">
        <v>30</v>
      </c>
      <c r="B491" s="27" t="s">
        <v>194</v>
      </c>
      <c r="C491" s="2"/>
      <c r="D491" s="2"/>
      <c r="E491" s="2"/>
    </row>
    <row r="492" spans="1:5" x14ac:dyDescent="0.35">
      <c r="A492" s="9" t="s">
        <v>167</v>
      </c>
      <c r="B492" s="30" t="s">
        <v>35</v>
      </c>
      <c r="C492" s="2"/>
      <c r="D492" s="2"/>
      <c r="E492" s="2"/>
    </row>
    <row r="493" spans="1:5" ht="28" x14ac:dyDescent="0.35">
      <c r="A493" s="8" t="s">
        <v>168</v>
      </c>
      <c r="B493" s="14" t="s">
        <v>195</v>
      </c>
      <c r="C493" s="14" t="s">
        <v>196</v>
      </c>
      <c r="D493" s="14" t="s">
        <v>198</v>
      </c>
      <c r="E493" s="14" t="s">
        <v>197</v>
      </c>
    </row>
    <row r="494" spans="1:5" x14ac:dyDescent="0.35">
      <c r="A494" s="2"/>
      <c r="B494" s="2"/>
      <c r="C494" s="2"/>
      <c r="D494" s="2"/>
      <c r="E494" s="2"/>
    </row>
    <row r="495" spans="1:5" x14ac:dyDescent="0.35">
      <c r="E495" s="47" t="s">
        <v>90</v>
      </c>
    </row>
    <row r="497" spans="1:5" x14ac:dyDescent="0.35">
      <c r="A497" s="28" t="s">
        <v>164</v>
      </c>
      <c r="B497" s="28" t="s">
        <v>11</v>
      </c>
      <c r="C497" s="28" t="s">
        <v>12</v>
      </c>
      <c r="D497" s="45" t="s">
        <v>165</v>
      </c>
      <c r="E497" s="28" t="s">
        <v>14</v>
      </c>
    </row>
    <row r="498" spans="1:5" x14ac:dyDescent="0.35">
      <c r="A498" s="25" t="s">
        <v>223</v>
      </c>
      <c r="B498" s="34" t="s">
        <v>52</v>
      </c>
      <c r="C498" s="25" t="s">
        <v>224</v>
      </c>
      <c r="D498" s="25">
        <v>6</v>
      </c>
      <c r="E498" s="25">
        <v>541</v>
      </c>
    </row>
    <row r="499" spans="1:5" x14ac:dyDescent="0.35">
      <c r="A499" s="2"/>
      <c r="B499" s="2"/>
      <c r="C499" s="2"/>
      <c r="D499" s="2"/>
      <c r="E499" s="2"/>
    </row>
    <row r="500" spans="1:5" x14ac:dyDescent="0.35">
      <c r="A500" s="7" t="s">
        <v>30</v>
      </c>
      <c r="B500" s="27" t="s">
        <v>194</v>
      </c>
      <c r="C500" s="2"/>
      <c r="D500" s="2"/>
      <c r="E500" s="2"/>
    </row>
    <row r="501" spans="1:5" x14ac:dyDescent="0.35">
      <c r="A501" s="9" t="s">
        <v>167</v>
      </c>
      <c r="B501" s="30" t="s">
        <v>35</v>
      </c>
      <c r="C501" s="2"/>
      <c r="D501" s="2"/>
      <c r="E501" s="2"/>
    </row>
    <row r="502" spans="1:5" ht="28" x14ac:dyDescent="0.35">
      <c r="A502" s="8" t="s">
        <v>168</v>
      </c>
      <c r="B502" s="14" t="s">
        <v>195</v>
      </c>
      <c r="C502" s="14" t="s">
        <v>196</v>
      </c>
      <c r="D502" s="14" t="s">
        <v>198</v>
      </c>
      <c r="E502" s="14" t="s">
        <v>197</v>
      </c>
    </row>
    <row r="504" spans="1:5" x14ac:dyDescent="0.35">
      <c r="E504" s="47" t="s">
        <v>90</v>
      </c>
    </row>
    <row r="506" spans="1:5" x14ac:dyDescent="0.35">
      <c r="A506" s="28" t="s">
        <v>164</v>
      </c>
      <c r="B506" s="28" t="s">
        <v>11</v>
      </c>
      <c r="C506" s="28" t="s">
        <v>12</v>
      </c>
      <c r="D506" s="45" t="s">
        <v>165</v>
      </c>
      <c r="E506" s="28" t="s">
        <v>14</v>
      </c>
    </row>
    <row r="507" spans="1:5" x14ac:dyDescent="0.35">
      <c r="A507" s="25" t="s">
        <v>225</v>
      </c>
      <c r="B507" s="34" t="s">
        <v>152</v>
      </c>
      <c r="C507" s="25">
        <v>26</v>
      </c>
      <c r="D507" s="25">
        <v>5</v>
      </c>
      <c r="E507" s="25">
        <v>461</v>
      </c>
    </row>
    <row r="508" spans="1:5" x14ac:dyDescent="0.35">
      <c r="A508" s="2"/>
      <c r="B508" s="2"/>
      <c r="C508" s="2"/>
      <c r="D508" s="2"/>
      <c r="E508" s="2"/>
    </row>
    <row r="509" spans="1:5" x14ac:dyDescent="0.35">
      <c r="A509" s="7" t="s">
        <v>30</v>
      </c>
      <c r="B509" s="27" t="s">
        <v>194</v>
      </c>
      <c r="C509" s="2"/>
      <c r="D509" s="2"/>
      <c r="E509" s="2"/>
    </row>
    <row r="510" spans="1:5" x14ac:dyDescent="0.35">
      <c r="A510" s="9" t="s">
        <v>167</v>
      </c>
      <c r="B510" s="30" t="s">
        <v>35</v>
      </c>
      <c r="C510" s="2"/>
      <c r="D510" s="2"/>
      <c r="E510" s="2"/>
    </row>
    <row r="511" spans="1:5" ht="28" x14ac:dyDescent="0.35">
      <c r="A511" s="8" t="s">
        <v>168</v>
      </c>
      <c r="B511" s="14" t="s">
        <v>195</v>
      </c>
      <c r="C511" s="14" t="s">
        <v>196</v>
      </c>
      <c r="D511" s="14" t="s">
        <v>197</v>
      </c>
      <c r="E511" s="14" t="s">
        <v>198</v>
      </c>
    </row>
    <row r="512" spans="1:5" x14ac:dyDescent="0.35">
      <c r="A512" s="2"/>
      <c r="B512" s="2"/>
      <c r="C512" s="2"/>
      <c r="D512" s="2"/>
      <c r="E512" s="2"/>
    </row>
    <row r="513" spans="1:7" x14ac:dyDescent="0.35">
      <c r="E513" s="47" t="s">
        <v>90</v>
      </c>
    </row>
    <row r="515" spans="1:7" x14ac:dyDescent="0.35">
      <c r="A515" s="28" t="s">
        <v>164</v>
      </c>
      <c r="B515" s="28" t="s">
        <v>11</v>
      </c>
      <c r="C515" s="28" t="s">
        <v>12</v>
      </c>
      <c r="D515" s="45" t="s">
        <v>165</v>
      </c>
      <c r="E515" s="28" t="s">
        <v>14</v>
      </c>
    </row>
    <row r="516" spans="1:7" x14ac:dyDescent="0.35">
      <c r="A516" s="25" t="s">
        <v>226</v>
      </c>
      <c r="B516" s="34" t="s">
        <v>227</v>
      </c>
      <c r="C516" s="25">
        <v>52</v>
      </c>
      <c r="D516" s="25">
        <v>16</v>
      </c>
      <c r="E516" s="25">
        <v>827</v>
      </c>
    </row>
    <row r="517" spans="1:7" x14ac:dyDescent="0.35">
      <c r="A517" s="2"/>
      <c r="B517" s="2"/>
      <c r="C517" s="2"/>
      <c r="D517" s="2"/>
      <c r="E517" s="2"/>
      <c r="F517" s="2"/>
      <c r="G517" s="2"/>
    </row>
    <row r="518" spans="1:7" x14ac:dyDescent="0.35">
      <c r="A518" s="7" t="s">
        <v>30</v>
      </c>
      <c r="B518" s="27" t="s">
        <v>194</v>
      </c>
      <c r="C518" s="2"/>
      <c r="D518" s="2"/>
      <c r="E518" s="2"/>
      <c r="F518" s="2"/>
      <c r="G518" s="2"/>
    </row>
    <row r="519" spans="1:7" x14ac:dyDescent="0.35">
      <c r="A519" s="9" t="s">
        <v>167</v>
      </c>
      <c r="B519" s="30" t="s">
        <v>35</v>
      </c>
      <c r="C519" s="2"/>
      <c r="D519" s="2"/>
      <c r="E519" s="2"/>
      <c r="F519" s="2"/>
      <c r="G519" s="2"/>
    </row>
    <row r="520" spans="1:7" ht="42" x14ac:dyDescent="0.35">
      <c r="A520" s="8" t="s">
        <v>168</v>
      </c>
      <c r="B520" s="22"/>
      <c r="C520" s="14" t="s">
        <v>1985</v>
      </c>
      <c r="D520" s="14" t="s">
        <v>1986</v>
      </c>
      <c r="E520" s="22"/>
      <c r="F520" s="2"/>
      <c r="G520" s="2"/>
    </row>
    <row r="521" spans="1:7" x14ac:dyDescent="0.35">
      <c r="A521" s="2"/>
      <c r="B521" s="2"/>
      <c r="C521" s="2"/>
      <c r="D521" s="2"/>
      <c r="E521" s="2"/>
      <c r="F521" s="2"/>
      <c r="G521" s="2"/>
    </row>
    <row r="522" spans="1:7" x14ac:dyDescent="0.35">
      <c r="E522" s="47" t="s">
        <v>90</v>
      </c>
      <c r="F522" s="2"/>
      <c r="G522" s="2"/>
    </row>
    <row r="523" spans="1:7" x14ac:dyDescent="0.35">
      <c r="F523" s="2"/>
      <c r="G523" s="2"/>
    </row>
    <row r="524" spans="1:7" x14ac:dyDescent="0.35">
      <c r="A524" s="16" t="s">
        <v>164</v>
      </c>
      <c r="B524" s="56" t="s">
        <v>11</v>
      </c>
      <c r="C524" s="56" t="s">
        <v>12</v>
      </c>
      <c r="D524" s="56" t="s">
        <v>230</v>
      </c>
      <c r="E524" s="57" t="s">
        <v>14</v>
      </c>
    </row>
    <row r="525" spans="1:7" x14ac:dyDescent="0.35">
      <c r="A525" s="58" t="s">
        <v>228</v>
      </c>
      <c r="B525" s="58" t="s">
        <v>191</v>
      </c>
      <c r="C525" s="58">
        <v>17</v>
      </c>
      <c r="D525" s="58">
        <v>4</v>
      </c>
      <c r="E525" s="59">
        <v>355</v>
      </c>
    </row>
    <row r="526" spans="1:7" x14ac:dyDescent="0.35">
      <c r="A526" s="2"/>
      <c r="B526" s="2"/>
      <c r="C526" s="2"/>
      <c r="D526" s="2"/>
      <c r="E526" s="2"/>
    </row>
    <row r="527" spans="1:7" x14ac:dyDescent="0.35">
      <c r="A527" s="7" t="s">
        <v>30</v>
      </c>
      <c r="B527" s="13" t="s">
        <v>1939</v>
      </c>
      <c r="C527" s="2"/>
      <c r="D527" s="2"/>
      <c r="E527" s="2"/>
    </row>
    <row r="528" spans="1:7" x14ac:dyDescent="0.35">
      <c r="A528" s="7" t="s">
        <v>32</v>
      </c>
      <c r="B528" s="27" t="s">
        <v>33</v>
      </c>
      <c r="C528" s="2"/>
      <c r="D528" s="2"/>
      <c r="E528" s="2"/>
    </row>
    <row r="529" spans="1:7" x14ac:dyDescent="0.35">
      <c r="A529" s="9" t="s">
        <v>34</v>
      </c>
      <c r="B529" s="30" t="s">
        <v>35</v>
      </c>
      <c r="C529" s="2"/>
      <c r="D529" s="2"/>
      <c r="E529" s="2"/>
    </row>
    <row r="530" spans="1:7" ht="28" x14ac:dyDescent="0.35">
      <c r="A530" s="8" t="s">
        <v>36</v>
      </c>
      <c r="B530" s="22"/>
      <c r="C530" s="22"/>
      <c r="D530" s="14" t="s">
        <v>107</v>
      </c>
      <c r="E530" s="22"/>
    </row>
    <row r="532" spans="1:7" x14ac:dyDescent="0.35">
      <c r="E532" s="47" t="s">
        <v>90</v>
      </c>
    </row>
    <row r="534" spans="1:7" x14ac:dyDescent="0.35">
      <c r="A534" s="28" t="s">
        <v>164</v>
      </c>
      <c r="B534" s="28" t="s">
        <v>11</v>
      </c>
      <c r="C534" s="28" t="s">
        <v>12</v>
      </c>
      <c r="D534" s="36" t="s">
        <v>230</v>
      </c>
      <c r="E534" s="28" t="s">
        <v>14</v>
      </c>
    </row>
    <row r="535" spans="1:7" x14ac:dyDescent="0.35">
      <c r="A535" s="55" t="s">
        <v>231</v>
      </c>
      <c r="B535" s="55" t="s">
        <v>232</v>
      </c>
      <c r="C535" s="55" t="s">
        <v>233</v>
      </c>
      <c r="D535" s="55">
        <v>3</v>
      </c>
      <c r="E535" s="55">
        <v>425</v>
      </c>
    </row>
    <row r="536" spans="1:7" x14ac:dyDescent="0.35">
      <c r="A536" s="2"/>
      <c r="B536" s="2"/>
      <c r="C536" s="2"/>
      <c r="D536" s="2"/>
      <c r="E536" s="2"/>
      <c r="F536" s="2"/>
      <c r="G536" s="2"/>
    </row>
    <row r="537" spans="1:7" x14ac:dyDescent="0.35">
      <c r="A537" s="7" t="s">
        <v>30</v>
      </c>
      <c r="B537" s="27" t="s">
        <v>104</v>
      </c>
      <c r="C537" s="2"/>
      <c r="D537" s="2"/>
      <c r="E537" s="2"/>
      <c r="F537" s="2"/>
      <c r="G537" s="2"/>
    </row>
    <row r="538" spans="1:7" x14ac:dyDescent="0.35">
      <c r="A538" s="7" t="s">
        <v>32</v>
      </c>
      <c r="B538" s="27" t="s">
        <v>33</v>
      </c>
      <c r="C538" s="2"/>
      <c r="D538" s="2"/>
      <c r="E538" s="2"/>
      <c r="F538" s="2"/>
      <c r="G538" s="2"/>
    </row>
    <row r="539" spans="1:7" x14ac:dyDescent="0.35">
      <c r="A539" s="9" t="s">
        <v>34</v>
      </c>
      <c r="B539" s="30" t="s">
        <v>35</v>
      </c>
      <c r="C539" s="2"/>
      <c r="D539" s="2"/>
      <c r="E539" s="2"/>
      <c r="F539" s="2"/>
      <c r="G539" s="2"/>
    </row>
    <row r="540" spans="1:7" ht="28" x14ac:dyDescent="0.35">
      <c r="A540" s="8" t="s">
        <v>36</v>
      </c>
      <c r="B540" s="22"/>
      <c r="C540" s="14" t="s">
        <v>106</v>
      </c>
      <c r="D540" s="14" t="s">
        <v>107</v>
      </c>
      <c r="E540" s="22"/>
      <c r="F540" s="2"/>
      <c r="G540" s="2"/>
    </row>
    <row r="541" spans="1:7" x14ac:dyDescent="0.35">
      <c r="A541" s="2"/>
      <c r="B541" s="2"/>
      <c r="C541" s="2"/>
      <c r="D541" s="2"/>
      <c r="E541" s="2"/>
      <c r="F541" s="2"/>
      <c r="G541" s="2"/>
    </row>
    <row r="542" spans="1:7" x14ac:dyDescent="0.35">
      <c r="E542" s="47" t="s">
        <v>90</v>
      </c>
      <c r="F542" s="2"/>
      <c r="G542" s="2"/>
    </row>
    <row r="543" spans="1:7" x14ac:dyDescent="0.35">
      <c r="F543" s="2"/>
      <c r="G543" s="2"/>
    </row>
    <row r="544" spans="1:7" x14ac:dyDescent="0.35">
      <c r="A544" s="28"/>
      <c r="B544" s="28" t="s">
        <v>11</v>
      </c>
      <c r="C544" s="28" t="s">
        <v>12</v>
      </c>
      <c r="D544" s="36" t="s">
        <v>230</v>
      </c>
      <c r="E544" s="28" t="s">
        <v>14</v>
      </c>
    </row>
    <row r="545" spans="1:7" x14ac:dyDescent="0.35">
      <c r="A545" s="55" t="s">
        <v>234</v>
      </c>
      <c r="B545" s="55" t="s">
        <v>17</v>
      </c>
      <c r="C545" s="55">
        <v>36</v>
      </c>
      <c r="D545" s="55">
        <v>5</v>
      </c>
      <c r="E545" s="55">
        <v>200</v>
      </c>
    </row>
    <row r="546" spans="1:7" x14ac:dyDescent="0.35">
      <c r="A546" s="2"/>
      <c r="B546" s="2"/>
      <c r="C546" s="2"/>
      <c r="D546" s="2"/>
      <c r="E546" s="2"/>
      <c r="F546" s="2"/>
      <c r="G546" s="2"/>
    </row>
    <row r="547" spans="1:7" x14ac:dyDescent="0.35">
      <c r="A547" s="7" t="s">
        <v>30</v>
      </c>
      <c r="B547" s="27" t="s">
        <v>1968</v>
      </c>
      <c r="C547" s="2"/>
      <c r="D547" s="2"/>
      <c r="E547" s="2"/>
      <c r="F547" s="2"/>
      <c r="G547" s="2"/>
    </row>
    <row r="548" spans="1:7" x14ac:dyDescent="0.35">
      <c r="A548" s="7" t="s">
        <v>32</v>
      </c>
      <c r="B548" s="27" t="s">
        <v>33</v>
      </c>
      <c r="C548" s="2"/>
      <c r="D548" s="2"/>
      <c r="E548" s="2"/>
      <c r="F548" s="2"/>
      <c r="G548" s="2"/>
    </row>
    <row r="549" spans="1:7" x14ac:dyDescent="0.35">
      <c r="A549" s="9" t="s">
        <v>34</v>
      </c>
      <c r="B549" s="30" t="s">
        <v>35</v>
      </c>
      <c r="C549" s="2"/>
      <c r="D549" s="2"/>
      <c r="E549" s="2"/>
      <c r="F549" s="2"/>
      <c r="G549" s="2"/>
    </row>
    <row r="550" spans="1:7" ht="28" x14ac:dyDescent="0.35">
      <c r="A550" s="8" t="s">
        <v>36</v>
      </c>
      <c r="B550" s="14" t="s">
        <v>105</v>
      </c>
      <c r="C550" s="22"/>
      <c r="D550" s="22"/>
      <c r="E550" s="22"/>
      <c r="F550" s="2"/>
      <c r="G550" s="2"/>
    </row>
    <row r="551" spans="1:7" x14ac:dyDescent="0.35">
      <c r="A551" s="2"/>
      <c r="B551" s="2"/>
      <c r="C551" s="2"/>
      <c r="D551" s="2"/>
      <c r="E551" s="2"/>
      <c r="F551" s="2"/>
      <c r="G551" s="2"/>
    </row>
    <row r="552" spans="1:7" x14ac:dyDescent="0.35">
      <c r="E552" s="47" t="s">
        <v>90</v>
      </c>
      <c r="F552" s="2"/>
      <c r="G552" s="2"/>
    </row>
    <row r="553" spans="1:7" x14ac:dyDescent="0.35">
      <c r="F553" s="2"/>
      <c r="G553" s="2"/>
    </row>
    <row r="554" spans="1:7" x14ac:dyDescent="0.35">
      <c r="A554" s="28" t="s">
        <v>164</v>
      </c>
      <c r="B554" s="28" t="s">
        <v>11</v>
      </c>
      <c r="C554" s="28" t="s">
        <v>12</v>
      </c>
      <c r="D554" s="36" t="s">
        <v>230</v>
      </c>
      <c r="E554" s="28" t="s">
        <v>14</v>
      </c>
    </row>
    <row r="555" spans="1:7" x14ac:dyDescent="0.35">
      <c r="A555" s="55" t="s">
        <v>235</v>
      </c>
      <c r="B555" s="55" t="s">
        <v>236</v>
      </c>
      <c r="C555" s="55" t="s">
        <v>237</v>
      </c>
      <c r="D555" s="55">
        <v>11</v>
      </c>
      <c r="E555" s="55">
        <v>587</v>
      </c>
    </row>
    <row r="556" spans="1:7" x14ac:dyDescent="0.35">
      <c r="A556" s="2"/>
      <c r="B556" s="2"/>
      <c r="C556" s="2"/>
      <c r="D556" s="2"/>
      <c r="E556" s="2"/>
    </row>
    <row r="557" spans="1:7" x14ac:dyDescent="0.35">
      <c r="A557" s="7" t="s">
        <v>30</v>
      </c>
      <c r="B557" s="27" t="s">
        <v>1968</v>
      </c>
      <c r="C557" s="2"/>
      <c r="D557" s="2"/>
      <c r="E557" s="2"/>
    </row>
    <row r="558" spans="1:7" x14ac:dyDescent="0.35">
      <c r="A558" s="7" t="s">
        <v>32</v>
      </c>
      <c r="B558" s="27" t="s">
        <v>33</v>
      </c>
      <c r="C558" s="2"/>
      <c r="D558" s="2"/>
      <c r="E558" s="2"/>
    </row>
    <row r="559" spans="1:7" x14ac:dyDescent="0.35">
      <c r="A559" s="9" t="s">
        <v>34</v>
      </c>
      <c r="B559" s="30" t="s">
        <v>35</v>
      </c>
      <c r="C559" s="2"/>
      <c r="D559" s="2"/>
      <c r="E559" s="2"/>
    </row>
    <row r="560" spans="1:7" ht="28" x14ac:dyDescent="0.35">
      <c r="A560" s="8" t="s">
        <v>36</v>
      </c>
      <c r="B560" s="14" t="s">
        <v>105</v>
      </c>
      <c r="C560" s="22"/>
      <c r="D560" s="22"/>
      <c r="E560" s="22"/>
    </row>
    <row r="561" spans="1:5" x14ac:dyDescent="0.35">
      <c r="A561" s="2"/>
      <c r="B561" s="2"/>
      <c r="C561" s="2"/>
      <c r="D561" s="2"/>
      <c r="E561" s="2"/>
    </row>
    <row r="562" spans="1:5" x14ac:dyDescent="0.35">
      <c r="E562" s="47" t="s">
        <v>90</v>
      </c>
    </row>
    <row r="564" spans="1:5" x14ac:dyDescent="0.35">
      <c r="A564" s="28" t="s">
        <v>164</v>
      </c>
      <c r="B564" s="28" t="s">
        <v>11</v>
      </c>
      <c r="C564" s="28" t="s">
        <v>12</v>
      </c>
      <c r="D564" s="36" t="s">
        <v>230</v>
      </c>
      <c r="E564" s="28" t="s">
        <v>14</v>
      </c>
    </row>
    <row r="565" spans="1:5" x14ac:dyDescent="0.35">
      <c r="A565" s="55" t="s">
        <v>238</v>
      </c>
      <c r="B565" s="55" t="s">
        <v>239</v>
      </c>
      <c r="C565" s="55">
        <v>7</v>
      </c>
      <c r="D565" s="55">
        <v>12</v>
      </c>
      <c r="E565" s="55">
        <v>537</v>
      </c>
    </row>
    <row r="566" spans="1:5" x14ac:dyDescent="0.35">
      <c r="A566" s="2"/>
      <c r="B566" s="2"/>
      <c r="C566" s="2"/>
      <c r="D566" s="2"/>
      <c r="E566" s="2"/>
    </row>
    <row r="567" spans="1:5" x14ac:dyDescent="0.35">
      <c r="A567" s="7" t="s">
        <v>30</v>
      </c>
      <c r="B567" s="27" t="s">
        <v>1968</v>
      </c>
      <c r="C567" s="2"/>
      <c r="D567" s="2"/>
      <c r="E567" s="2"/>
    </row>
    <row r="568" spans="1:5" x14ac:dyDescent="0.35">
      <c r="A568" s="7" t="s">
        <v>32</v>
      </c>
      <c r="B568" s="27" t="s">
        <v>33</v>
      </c>
      <c r="C568" s="2"/>
      <c r="D568" s="2"/>
      <c r="E568" s="2"/>
    </row>
    <row r="569" spans="1:5" x14ac:dyDescent="0.35">
      <c r="A569" s="9" t="s">
        <v>34</v>
      </c>
      <c r="B569" s="30" t="s">
        <v>35</v>
      </c>
      <c r="C569" s="2"/>
      <c r="D569" s="2"/>
      <c r="E569" s="2"/>
    </row>
    <row r="570" spans="1:5" ht="28" x14ac:dyDescent="0.35">
      <c r="A570" s="8" t="s">
        <v>36</v>
      </c>
      <c r="B570" s="14" t="s">
        <v>105</v>
      </c>
      <c r="C570" s="22"/>
      <c r="D570" s="22"/>
      <c r="E570" s="22"/>
    </row>
    <row r="571" spans="1:5" x14ac:dyDescent="0.35">
      <c r="A571" s="2"/>
      <c r="B571" s="2"/>
      <c r="C571" s="2"/>
      <c r="D571" s="2"/>
      <c r="E571" s="2"/>
    </row>
    <row r="572" spans="1:5" x14ac:dyDescent="0.35">
      <c r="E572" s="47" t="s">
        <v>90</v>
      </c>
    </row>
    <row r="574" spans="1:5" x14ac:dyDescent="0.35">
      <c r="A574" s="28" t="s">
        <v>164</v>
      </c>
      <c r="B574" s="28" t="s">
        <v>11</v>
      </c>
      <c r="C574" s="28" t="s">
        <v>12</v>
      </c>
      <c r="D574" s="36" t="s">
        <v>230</v>
      </c>
      <c r="E574" s="28" t="s">
        <v>14</v>
      </c>
    </row>
    <row r="575" spans="1:5" x14ac:dyDescent="0.35">
      <c r="A575" s="55" t="s">
        <v>240</v>
      </c>
      <c r="B575" s="55" t="s">
        <v>241</v>
      </c>
      <c r="C575" s="55" t="s">
        <v>242</v>
      </c>
      <c r="D575" s="55">
        <v>6</v>
      </c>
      <c r="E575" s="55">
        <v>761</v>
      </c>
    </row>
    <row r="576" spans="1:5" x14ac:dyDescent="0.35">
      <c r="A576" s="2"/>
      <c r="B576" s="2"/>
      <c r="C576" s="2"/>
      <c r="D576" s="2"/>
      <c r="E576" s="2"/>
    </row>
    <row r="577" spans="1:5" x14ac:dyDescent="0.35">
      <c r="A577" s="7" t="s">
        <v>30</v>
      </c>
      <c r="B577" s="27" t="s">
        <v>1968</v>
      </c>
      <c r="C577" s="2"/>
      <c r="D577" s="2"/>
      <c r="E577" s="2"/>
    </row>
    <row r="578" spans="1:5" x14ac:dyDescent="0.35">
      <c r="A578" s="7" t="s">
        <v>32</v>
      </c>
      <c r="B578" s="27" t="s">
        <v>33</v>
      </c>
      <c r="C578" s="2"/>
      <c r="D578" s="2"/>
      <c r="E578" s="2"/>
    </row>
    <row r="579" spans="1:5" x14ac:dyDescent="0.35">
      <c r="A579" s="9" t="s">
        <v>34</v>
      </c>
      <c r="B579" s="30" t="s">
        <v>35</v>
      </c>
      <c r="C579" s="2"/>
      <c r="D579" s="2"/>
      <c r="E579" s="2"/>
    </row>
    <row r="580" spans="1:5" ht="28" x14ac:dyDescent="0.35">
      <c r="A580" s="8" t="s">
        <v>36</v>
      </c>
      <c r="B580" s="14" t="s">
        <v>105</v>
      </c>
      <c r="C580" s="22"/>
      <c r="D580" s="22"/>
      <c r="E580" s="22"/>
    </row>
    <row r="581" spans="1:5" x14ac:dyDescent="0.35">
      <c r="A581" s="2"/>
      <c r="B581" s="2"/>
      <c r="C581" s="2"/>
      <c r="D581" s="2"/>
      <c r="E581" s="2"/>
    </row>
    <row r="582" spans="1:5" x14ac:dyDescent="0.35">
      <c r="E582" s="47" t="s">
        <v>90</v>
      </c>
    </row>
  </sheetData>
  <hyperlinks>
    <hyperlink ref="E21" location="'Приморский район'!A1" display="Вернуться к району" xr:uid="{00000000-0004-0000-2200-000000000000}"/>
    <hyperlink ref="E47" location="'Приморский район'!A1" display="Вернуться к району" xr:uid="{00000000-0004-0000-2200-000001000000}"/>
    <hyperlink ref="E66" location="'Приморский район'!A1" display="Вернуться к району" xr:uid="{00000000-0004-0000-2200-000002000000}"/>
    <hyperlink ref="E88" location="'Приморский район'!A1" display="Вернуться к району" xr:uid="{00000000-0004-0000-2200-000003000000}"/>
    <hyperlink ref="E98" location="'Приморский район'!A1" display="Вернуться к району" xr:uid="{00000000-0004-0000-2200-000004000000}"/>
    <hyperlink ref="E108" location="'Приморский район'!A1" display="Вернуться к району" xr:uid="{00000000-0004-0000-2200-000005000000}"/>
    <hyperlink ref="E118" location="'Приморский район'!A1" display="Вернуться к району" xr:uid="{00000000-0004-0000-2200-000006000000}"/>
    <hyperlink ref="E132" location="'Приморский район'!A1" display="Вернуться к району" xr:uid="{00000000-0004-0000-2200-000007000000}"/>
    <hyperlink ref="E142" location="'Приморский район'!A1" display="Вернуться к району" xr:uid="{00000000-0004-0000-2200-000008000000}"/>
    <hyperlink ref="E152" location="'Приморский район'!A1" display="Вернуться к району" xr:uid="{00000000-0004-0000-2200-000009000000}"/>
    <hyperlink ref="E165" location="'Приморский район'!A1" display="Вернуться к району" xr:uid="{00000000-0004-0000-2200-00000A000000}"/>
    <hyperlink ref="E179" location="'Приморский район'!A1" display="Вернуться к району" xr:uid="{00000000-0004-0000-2200-00000B000000}"/>
    <hyperlink ref="E192" location="'Приморский район'!A1" display="Вернуться к району" xr:uid="{00000000-0004-0000-2200-00000C000000}"/>
    <hyperlink ref="E207" location="'Приморский район'!A1" display="Вернуться к району" xr:uid="{00000000-0004-0000-2200-00000D000000}"/>
    <hyperlink ref="E232" location="'Приморский район'!A1" display="Вернуться к району" xr:uid="{00000000-0004-0000-2200-00000E000000}"/>
    <hyperlink ref="E242" location="'Приморский район'!A1" display="Вернуться к району" xr:uid="{00000000-0004-0000-2200-00000F000000}"/>
    <hyperlink ref="E254" location="'Приморский район'!A1" display="Вернуться к району" xr:uid="{00000000-0004-0000-2200-000010000000}"/>
    <hyperlink ref="E264" location="'Приморский район'!A1" display="Вернуться к району" xr:uid="{00000000-0004-0000-2200-000011000000}"/>
    <hyperlink ref="E274" location="'Приморский район'!A1" display="Вернуться к району" xr:uid="{00000000-0004-0000-2200-000012000000}"/>
    <hyperlink ref="E284" location="'Приморский район'!A1" display="Вернуться к району" xr:uid="{00000000-0004-0000-2200-000013000000}"/>
    <hyperlink ref="E295" location="'Приморский район'!A1" display="Вернуться к району" xr:uid="{00000000-0004-0000-2200-000014000000}"/>
    <hyperlink ref="E304" location="'Приморский район'!A1" display="Вернуться к району" xr:uid="{00000000-0004-0000-2200-000015000000}"/>
    <hyperlink ref="E313" location="'Приморский район'!A1" display="Вернуться к району" xr:uid="{00000000-0004-0000-2200-000016000000}"/>
    <hyperlink ref="E322" location="'Приморский район'!A1" display="Вернуться к району" xr:uid="{00000000-0004-0000-2200-000017000000}"/>
    <hyperlink ref="E331" location="'Приморский район'!A1" display="Вернуться к району" xr:uid="{00000000-0004-0000-2200-000018000000}"/>
    <hyperlink ref="E340" location="'Приморский район'!A1" display="Вернуться к району" xr:uid="{00000000-0004-0000-2200-000019000000}"/>
    <hyperlink ref="E351" location="'Приморский район'!A1" display="Вернуться к району" xr:uid="{00000000-0004-0000-2200-00001A000000}"/>
    <hyperlink ref="E360" location="'Приморский район'!A1" display="Вернуться к району" xr:uid="{00000000-0004-0000-2200-00001B000000}"/>
    <hyperlink ref="E369" location="'Приморский район'!A1" display="Вернуться к району" xr:uid="{00000000-0004-0000-2200-00001C000000}"/>
    <hyperlink ref="E378" location="'Приморский район'!A1" display="Вернуться к району" xr:uid="{00000000-0004-0000-2200-00001D000000}"/>
    <hyperlink ref="E387" location="'Приморский район'!A1" display="Вернуться к району" xr:uid="{00000000-0004-0000-2200-00001E000000}"/>
    <hyperlink ref="E396" location="'Приморский район'!A1" display="Вернуться к району" xr:uid="{00000000-0004-0000-2200-00001F000000}"/>
    <hyperlink ref="E405" location="'Приморский район'!A1" display="Вернуться к району" xr:uid="{00000000-0004-0000-2200-000020000000}"/>
    <hyperlink ref="E414" location="'Приморский район'!A1" display="Вернуться к району" xr:uid="{00000000-0004-0000-2200-000021000000}"/>
    <hyperlink ref="E423" location="'Приморский район'!A1" display="Вернуться к району" xr:uid="{00000000-0004-0000-2200-000022000000}"/>
    <hyperlink ref="E432" location="'Приморский район'!A1" display="Вернуться к району" xr:uid="{00000000-0004-0000-2200-000023000000}"/>
    <hyperlink ref="E441" location="'Приморский район'!A1" display="Вернуться к району" xr:uid="{00000000-0004-0000-2200-000024000000}"/>
    <hyperlink ref="E450" location="'Приморский район'!A1" display="Вернуться к району" xr:uid="{00000000-0004-0000-2200-000025000000}"/>
    <hyperlink ref="E459" location="'Приморский район'!A1" display="Вернуться к району" xr:uid="{00000000-0004-0000-2200-000026000000}"/>
    <hyperlink ref="E468" location="'Приморский район'!A1" display="Вернуться к району" xr:uid="{00000000-0004-0000-2200-000027000000}"/>
    <hyperlink ref="E477" location="'Приморский район'!A1" display="Вернуться к району" xr:uid="{00000000-0004-0000-2200-000028000000}"/>
    <hyperlink ref="E486" location="'Приморский район'!A1" display="Вернуться к району" xr:uid="{00000000-0004-0000-2200-000029000000}"/>
    <hyperlink ref="E495" location="'Приморский район'!A1" display="Вернуться к району" xr:uid="{00000000-0004-0000-2200-00002A000000}"/>
    <hyperlink ref="E504" location="'Приморский район'!A1" display="Вернуться к району" xr:uid="{00000000-0004-0000-2200-00002B000000}"/>
    <hyperlink ref="E513" location="'Приморский район'!A1" display="Вернуться к району" xr:uid="{00000000-0004-0000-2200-00002C000000}"/>
    <hyperlink ref="E522" location="'Приморский район'!A1" display="Вернуться к району" xr:uid="{00000000-0004-0000-2200-00002D000000}"/>
    <hyperlink ref="E532" location="'Приморский район'!A1" display="Вернуться к району" xr:uid="{00000000-0004-0000-2200-00002E000000}"/>
    <hyperlink ref="E542" location="'Приморский район'!A1" display="Вернуться к району" xr:uid="{00000000-0004-0000-2200-00002F000000}"/>
    <hyperlink ref="E552" location="'Приморский район'!A1" display="Вернуться к району" xr:uid="{00000000-0004-0000-2200-000030000000}"/>
    <hyperlink ref="E562" location="'Приморский район'!A1" display="Вернуться к району" xr:uid="{00000000-0004-0000-2200-000031000000}"/>
    <hyperlink ref="E572" location="'Приморский район'!A1" display="Вернуться к району" xr:uid="{00000000-0004-0000-2200-000032000000}"/>
    <hyperlink ref="E582" location="'Приморский район'!A1" display="Вернуться к району" xr:uid="{00000000-0004-0000-2200-000033000000}"/>
    <hyperlink ref="E222" location="'Приморский район'!A1" display="Вернуться к району" xr:uid="{00000000-0004-0000-2200-000034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237"/>
  <sheetViews>
    <sheetView workbookViewId="0">
      <pane ySplit="1" topLeftCell="A2" activePane="bottomLeft" state="frozen"/>
      <selection pane="bottomLeft" activeCell="E237" sqref="E237"/>
    </sheetView>
  </sheetViews>
  <sheetFormatPr defaultColWidth="9.1796875" defaultRowHeight="14.5" x14ac:dyDescent="0.35"/>
  <cols>
    <col min="1" max="1" width="29.7265625" customWidth="1"/>
    <col min="2" max="2" width="26.453125" customWidth="1"/>
    <col min="3" max="3" width="20.7265625" customWidth="1"/>
    <col min="4" max="4" width="21.7265625" customWidth="1"/>
    <col min="5" max="5" width="22" customWidth="1"/>
    <col min="6" max="7" width="25.7265625" customWidth="1"/>
  </cols>
  <sheetData>
    <row r="1" spans="1:5" x14ac:dyDescent="0.35">
      <c r="A1" s="28" t="s">
        <v>10</v>
      </c>
      <c r="B1" s="28" t="s">
        <v>11</v>
      </c>
      <c r="C1" s="28" t="s">
        <v>12</v>
      </c>
      <c r="D1" s="36" t="s">
        <v>230</v>
      </c>
      <c r="E1" s="28" t="s">
        <v>14</v>
      </c>
    </row>
    <row r="2" spans="1:5" x14ac:dyDescent="0.35">
      <c r="A2" s="26" t="s">
        <v>733</v>
      </c>
      <c r="B2" s="27" t="s">
        <v>734</v>
      </c>
      <c r="C2" s="185" t="s">
        <v>735</v>
      </c>
      <c r="D2" s="27">
        <v>16</v>
      </c>
      <c r="E2" s="26">
        <f t="shared" ref="E2:E25" si="0">D2*36</f>
        <v>576</v>
      </c>
    </row>
    <row r="3" spans="1:5" x14ac:dyDescent="0.35">
      <c r="A3" s="26" t="s">
        <v>733</v>
      </c>
      <c r="B3" s="27" t="s">
        <v>734</v>
      </c>
      <c r="C3" s="185" t="s">
        <v>736</v>
      </c>
      <c r="D3" s="27">
        <v>2</v>
      </c>
      <c r="E3" s="26">
        <f t="shared" si="0"/>
        <v>72</v>
      </c>
    </row>
    <row r="4" spans="1:5" x14ac:dyDescent="0.35">
      <c r="A4" s="26" t="s">
        <v>733</v>
      </c>
      <c r="B4" s="27" t="s">
        <v>734</v>
      </c>
      <c r="C4" s="185" t="s">
        <v>737</v>
      </c>
      <c r="D4" s="27">
        <v>3</v>
      </c>
      <c r="E4" s="26">
        <f t="shared" si="0"/>
        <v>108</v>
      </c>
    </row>
    <row r="5" spans="1:5" x14ac:dyDescent="0.35">
      <c r="A5" s="26" t="s">
        <v>733</v>
      </c>
      <c r="B5" s="27" t="s">
        <v>738</v>
      </c>
      <c r="C5" s="185" t="s">
        <v>739</v>
      </c>
      <c r="D5" s="27">
        <v>6</v>
      </c>
      <c r="E5" s="26">
        <f t="shared" si="0"/>
        <v>216</v>
      </c>
    </row>
    <row r="6" spans="1:5" x14ac:dyDescent="0.35">
      <c r="A6" s="26" t="s">
        <v>733</v>
      </c>
      <c r="B6" s="27" t="s">
        <v>738</v>
      </c>
      <c r="C6" s="185" t="s">
        <v>740</v>
      </c>
      <c r="D6" s="27">
        <v>3</v>
      </c>
      <c r="E6" s="26">
        <f t="shared" si="0"/>
        <v>108</v>
      </c>
    </row>
    <row r="7" spans="1:5" x14ac:dyDescent="0.35">
      <c r="A7" s="26" t="s">
        <v>733</v>
      </c>
      <c r="B7" s="27" t="s">
        <v>741</v>
      </c>
      <c r="C7" s="185" t="s">
        <v>742</v>
      </c>
      <c r="D7" s="27">
        <v>5</v>
      </c>
      <c r="E7" s="26">
        <f t="shared" si="0"/>
        <v>180</v>
      </c>
    </row>
    <row r="8" spans="1:5" x14ac:dyDescent="0.35">
      <c r="A8" s="26" t="s">
        <v>733</v>
      </c>
      <c r="B8" s="27" t="s">
        <v>743</v>
      </c>
      <c r="C8" s="185" t="s">
        <v>705</v>
      </c>
      <c r="D8" s="27">
        <v>5</v>
      </c>
      <c r="E8" s="26">
        <f t="shared" si="0"/>
        <v>180</v>
      </c>
    </row>
    <row r="9" spans="1:5" x14ac:dyDescent="0.35">
      <c r="A9" s="26" t="s">
        <v>733</v>
      </c>
      <c r="B9" s="27" t="s">
        <v>744</v>
      </c>
      <c r="C9" s="185" t="s">
        <v>745</v>
      </c>
      <c r="D9" s="27">
        <v>5</v>
      </c>
      <c r="E9" s="26">
        <f t="shared" si="0"/>
        <v>180</v>
      </c>
    </row>
    <row r="10" spans="1:5" x14ac:dyDescent="0.35">
      <c r="A10" s="26" t="s">
        <v>733</v>
      </c>
      <c r="B10" s="27" t="s">
        <v>744</v>
      </c>
      <c r="C10" s="185" t="s">
        <v>746</v>
      </c>
      <c r="D10" s="27">
        <v>7</v>
      </c>
      <c r="E10" s="26">
        <f t="shared" si="0"/>
        <v>252</v>
      </c>
    </row>
    <row r="11" spans="1:5" x14ac:dyDescent="0.35">
      <c r="A11" s="26" t="s">
        <v>733</v>
      </c>
      <c r="B11" s="27" t="s">
        <v>744</v>
      </c>
      <c r="C11" s="185" t="s">
        <v>747</v>
      </c>
      <c r="D11" s="27">
        <v>1</v>
      </c>
      <c r="E11" s="26">
        <f t="shared" si="0"/>
        <v>36</v>
      </c>
    </row>
    <row r="12" spans="1:5" x14ac:dyDescent="0.35">
      <c r="A12" s="26" t="s">
        <v>733</v>
      </c>
      <c r="B12" s="27" t="s">
        <v>738</v>
      </c>
      <c r="C12" s="185" t="s">
        <v>748</v>
      </c>
      <c r="D12" s="27">
        <v>4</v>
      </c>
      <c r="E12" s="26">
        <f t="shared" si="0"/>
        <v>144</v>
      </c>
    </row>
    <row r="13" spans="1:5" x14ac:dyDescent="0.35">
      <c r="A13" s="26" t="s">
        <v>733</v>
      </c>
      <c r="B13" s="27" t="s">
        <v>738</v>
      </c>
      <c r="C13" s="185" t="s">
        <v>749</v>
      </c>
      <c r="D13" s="27">
        <v>6</v>
      </c>
      <c r="E13" s="26">
        <f t="shared" si="0"/>
        <v>216</v>
      </c>
    </row>
    <row r="14" spans="1:5" x14ac:dyDescent="0.35">
      <c r="A14" s="26" t="s">
        <v>733</v>
      </c>
      <c r="B14" s="27" t="s">
        <v>738</v>
      </c>
      <c r="C14" s="185" t="s">
        <v>750</v>
      </c>
      <c r="D14" s="27">
        <v>2</v>
      </c>
      <c r="E14" s="26">
        <f t="shared" si="0"/>
        <v>72</v>
      </c>
    </row>
    <row r="15" spans="1:5" x14ac:dyDescent="0.35">
      <c r="A15" s="26" t="s">
        <v>733</v>
      </c>
      <c r="B15" s="27" t="s">
        <v>738</v>
      </c>
      <c r="C15" s="185" t="s">
        <v>751</v>
      </c>
      <c r="D15" s="27">
        <v>3</v>
      </c>
      <c r="E15" s="26">
        <f t="shared" si="0"/>
        <v>108</v>
      </c>
    </row>
    <row r="16" spans="1:5" x14ac:dyDescent="0.35">
      <c r="A16" s="26" t="s">
        <v>733</v>
      </c>
      <c r="B16" s="27" t="s">
        <v>738</v>
      </c>
      <c r="C16" s="185" t="s">
        <v>752</v>
      </c>
      <c r="D16" s="27">
        <v>1</v>
      </c>
      <c r="E16" s="26">
        <f t="shared" si="0"/>
        <v>36</v>
      </c>
    </row>
    <row r="17" spans="1:5" x14ac:dyDescent="0.35">
      <c r="A17" s="26" t="s">
        <v>733</v>
      </c>
      <c r="B17" s="27" t="s">
        <v>744</v>
      </c>
      <c r="C17" s="185" t="s">
        <v>753</v>
      </c>
      <c r="D17" s="27">
        <v>2</v>
      </c>
      <c r="E17" s="26">
        <f t="shared" si="0"/>
        <v>72</v>
      </c>
    </row>
    <row r="18" spans="1:5" x14ac:dyDescent="0.35">
      <c r="A18" s="26" t="s">
        <v>733</v>
      </c>
      <c r="B18" s="27" t="s">
        <v>744</v>
      </c>
      <c r="C18" s="185" t="s">
        <v>754</v>
      </c>
      <c r="D18" s="27">
        <v>4</v>
      </c>
      <c r="E18" s="26">
        <f t="shared" si="0"/>
        <v>144</v>
      </c>
    </row>
    <row r="19" spans="1:5" x14ac:dyDescent="0.35">
      <c r="A19" s="26" t="s">
        <v>733</v>
      </c>
      <c r="B19" s="27" t="s">
        <v>744</v>
      </c>
      <c r="C19" s="185" t="s">
        <v>755</v>
      </c>
      <c r="D19" s="27">
        <v>2</v>
      </c>
      <c r="E19" s="26">
        <f t="shared" si="0"/>
        <v>72</v>
      </c>
    </row>
    <row r="20" spans="1:5" x14ac:dyDescent="0.35">
      <c r="A20" s="26" t="s">
        <v>733</v>
      </c>
      <c r="B20" s="27" t="s">
        <v>744</v>
      </c>
      <c r="C20" s="185" t="s">
        <v>756</v>
      </c>
      <c r="D20" s="27">
        <v>2</v>
      </c>
      <c r="E20" s="26">
        <f t="shared" si="0"/>
        <v>72</v>
      </c>
    </row>
    <row r="21" spans="1:5" x14ac:dyDescent="0.35">
      <c r="A21" s="26" t="s">
        <v>733</v>
      </c>
      <c r="B21" s="27" t="s">
        <v>757</v>
      </c>
      <c r="C21" s="185" t="s">
        <v>758</v>
      </c>
      <c r="D21" s="27">
        <v>6</v>
      </c>
      <c r="E21" s="26">
        <f t="shared" si="0"/>
        <v>216</v>
      </c>
    </row>
    <row r="22" spans="1:5" x14ac:dyDescent="0.35">
      <c r="A22" s="26" t="s">
        <v>733</v>
      </c>
      <c r="B22" s="27" t="s">
        <v>757</v>
      </c>
      <c r="C22" s="185" t="s">
        <v>759</v>
      </c>
      <c r="D22" s="27">
        <v>2</v>
      </c>
      <c r="E22" s="26">
        <f t="shared" si="0"/>
        <v>72</v>
      </c>
    </row>
    <row r="23" spans="1:5" x14ac:dyDescent="0.35">
      <c r="A23" s="27" t="s">
        <v>760</v>
      </c>
      <c r="B23" s="27" t="s">
        <v>761</v>
      </c>
      <c r="C23" s="185" t="s">
        <v>762</v>
      </c>
      <c r="D23" s="27">
        <v>6</v>
      </c>
      <c r="E23" s="27">
        <f t="shared" si="0"/>
        <v>216</v>
      </c>
    </row>
    <row r="24" spans="1:5" x14ac:dyDescent="0.35">
      <c r="A24" s="26" t="s">
        <v>733</v>
      </c>
      <c r="B24" s="27" t="s">
        <v>734</v>
      </c>
      <c r="C24" s="185" t="s">
        <v>763</v>
      </c>
      <c r="D24" s="27">
        <v>2</v>
      </c>
      <c r="E24" s="26">
        <f t="shared" si="0"/>
        <v>72</v>
      </c>
    </row>
    <row r="25" spans="1:5" ht="15" thickBot="1" x14ac:dyDescent="0.4">
      <c r="A25" s="26" t="s">
        <v>733</v>
      </c>
      <c r="B25" s="27" t="s">
        <v>764</v>
      </c>
      <c r="C25" s="185" t="s">
        <v>765</v>
      </c>
      <c r="D25" s="27">
        <v>2</v>
      </c>
      <c r="E25" s="26">
        <f t="shared" si="0"/>
        <v>72</v>
      </c>
    </row>
    <row r="26" spans="1:5" ht="15" thickBot="1" x14ac:dyDescent="0.4">
      <c r="A26" s="197"/>
      <c r="B26" s="197"/>
      <c r="C26" s="198"/>
      <c r="D26" s="199">
        <f>SUM(D2:D25)</f>
        <v>97</v>
      </c>
      <c r="E26" s="199">
        <f>SUM(E2:E25)</f>
        <v>3492</v>
      </c>
    </row>
    <row r="28" spans="1:5" x14ac:dyDescent="0.35">
      <c r="A28" s="7" t="s">
        <v>30</v>
      </c>
      <c r="B28" s="27" t="s">
        <v>31</v>
      </c>
      <c r="C28" s="2"/>
      <c r="D28" s="2"/>
      <c r="E28" s="2"/>
    </row>
    <row r="29" spans="1:5" x14ac:dyDescent="0.35">
      <c r="A29" s="7" t="s">
        <v>32</v>
      </c>
      <c r="B29" s="27" t="s">
        <v>33</v>
      </c>
      <c r="C29" s="2"/>
      <c r="D29" s="2"/>
      <c r="E29" s="2"/>
    </row>
    <row r="30" spans="1:5" x14ac:dyDescent="0.35">
      <c r="A30" s="9" t="s">
        <v>34</v>
      </c>
      <c r="B30" s="30" t="s">
        <v>35</v>
      </c>
      <c r="C30" s="2"/>
      <c r="D30" s="2"/>
      <c r="E30" s="2"/>
    </row>
    <row r="31" spans="1:5" ht="28" x14ac:dyDescent="0.35">
      <c r="A31" s="8" t="s">
        <v>36</v>
      </c>
      <c r="B31" s="14" t="s">
        <v>37</v>
      </c>
      <c r="C31" s="14" t="s">
        <v>38</v>
      </c>
      <c r="D31" s="14" t="s">
        <v>39</v>
      </c>
      <c r="E31" s="14" t="s">
        <v>40</v>
      </c>
    </row>
    <row r="33" spans="1:5" x14ac:dyDescent="0.35">
      <c r="E33" s="47" t="s">
        <v>90</v>
      </c>
    </row>
    <row r="35" spans="1:5" x14ac:dyDescent="0.35">
      <c r="A35" s="28" t="s">
        <v>10</v>
      </c>
      <c r="B35" s="28" t="s">
        <v>11</v>
      </c>
      <c r="C35" s="28" t="s">
        <v>12</v>
      </c>
      <c r="D35" s="36" t="s">
        <v>230</v>
      </c>
      <c r="E35" s="28" t="s">
        <v>14</v>
      </c>
    </row>
    <row r="36" spans="1:5" x14ac:dyDescent="0.35">
      <c r="A36" s="27" t="s">
        <v>766</v>
      </c>
      <c r="B36" s="27" t="s">
        <v>741</v>
      </c>
      <c r="C36" s="185" t="s">
        <v>767</v>
      </c>
      <c r="D36" s="27">
        <v>2</v>
      </c>
      <c r="E36" s="26">
        <f t="shared" ref="E36:E68" si="1">D36*36</f>
        <v>72</v>
      </c>
    </row>
    <row r="37" spans="1:5" x14ac:dyDescent="0.35">
      <c r="A37" s="27" t="s">
        <v>766</v>
      </c>
      <c r="B37" s="27" t="s">
        <v>741</v>
      </c>
      <c r="C37" s="185" t="s">
        <v>768</v>
      </c>
      <c r="D37" s="27">
        <v>2</v>
      </c>
      <c r="E37" s="26">
        <f t="shared" si="1"/>
        <v>72</v>
      </c>
    </row>
    <row r="38" spans="1:5" x14ac:dyDescent="0.35">
      <c r="A38" s="27" t="s">
        <v>766</v>
      </c>
      <c r="B38" s="27" t="s">
        <v>741</v>
      </c>
      <c r="C38" s="185" t="s">
        <v>769</v>
      </c>
      <c r="D38" s="27">
        <v>3</v>
      </c>
      <c r="E38" s="26">
        <f t="shared" si="1"/>
        <v>108</v>
      </c>
    </row>
    <row r="39" spans="1:5" x14ac:dyDescent="0.35">
      <c r="A39" s="200" t="s">
        <v>766</v>
      </c>
      <c r="B39" s="200" t="s">
        <v>741</v>
      </c>
      <c r="C39" s="185" t="s">
        <v>770</v>
      </c>
      <c r="D39" s="27">
        <v>1</v>
      </c>
      <c r="E39" s="26">
        <f t="shared" si="1"/>
        <v>36</v>
      </c>
    </row>
    <row r="40" spans="1:5" x14ac:dyDescent="0.35">
      <c r="A40" s="27" t="s">
        <v>766</v>
      </c>
      <c r="B40" s="27" t="s">
        <v>741</v>
      </c>
      <c r="C40" s="185" t="s">
        <v>771</v>
      </c>
      <c r="D40" s="27">
        <v>1</v>
      </c>
      <c r="E40" s="26">
        <f t="shared" si="1"/>
        <v>36</v>
      </c>
    </row>
    <row r="41" spans="1:5" x14ac:dyDescent="0.35">
      <c r="A41" s="27" t="s">
        <v>766</v>
      </c>
      <c r="B41" s="27" t="s">
        <v>741</v>
      </c>
      <c r="C41" s="185" t="s">
        <v>1993</v>
      </c>
      <c r="D41" s="27">
        <v>1</v>
      </c>
      <c r="E41" s="26">
        <f t="shared" si="1"/>
        <v>36</v>
      </c>
    </row>
    <row r="42" spans="1:5" x14ac:dyDescent="0.35">
      <c r="A42" s="27" t="s">
        <v>766</v>
      </c>
      <c r="B42" s="27" t="s">
        <v>741</v>
      </c>
      <c r="C42" s="185" t="s">
        <v>696</v>
      </c>
      <c r="D42" s="27">
        <v>1</v>
      </c>
      <c r="E42" s="26">
        <f t="shared" si="1"/>
        <v>36</v>
      </c>
    </row>
    <row r="43" spans="1:5" x14ac:dyDescent="0.35">
      <c r="A43" s="27" t="s">
        <v>766</v>
      </c>
      <c r="B43" s="27" t="s">
        <v>772</v>
      </c>
      <c r="C43" s="185" t="s">
        <v>773</v>
      </c>
      <c r="D43" s="27">
        <v>5</v>
      </c>
      <c r="E43" s="26">
        <f t="shared" si="1"/>
        <v>180</v>
      </c>
    </row>
    <row r="44" spans="1:5" x14ac:dyDescent="0.35">
      <c r="A44" s="27" t="s">
        <v>766</v>
      </c>
      <c r="B44" s="27" t="s">
        <v>772</v>
      </c>
      <c r="C44" s="185" t="s">
        <v>774</v>
      </c>
      <c r="D44" s="27">
        <v>4</v>
      </c>
      <c r="E44" s="26">
        <f t="shared" si="1"/>
        <v>144</v>
      </c>
    </row>
    <row r="45" spans="1:5" x14ac:dyDescent="0.35">
      <c r="A45" s="27" t="s">
        <v>766</v>
      </c>
      <c r="B45" s="27" t="s">
        <v>775</v>
      </c>
      <c r="C45" s="185" t="s">
        <v>776</v>
      </c>
      <c r="D45" s="27">
        <v>3</v>
      </c>
      <c r="E45" s="26">
        <f t="shared" si="1"/>
        <v>108</v>
      </c>
    </row>
    <row r="46" spans="1:5" x14ac:dyDescent="0.35">
      <c r="A46" s="27" t="s">
        <v>766</v>
      </c>
      <c r="B46" s="27" t="s">
        <v>741</v>
      </c>
      <c r="C46" s="185" t="s">
        <v>777</v>
      </c>
      <c r="D46" s="27">
        <v>1</v>
      </c>
      <c r="E46" s="26">
        <f t="shared" si="1"/>
        <v>36</v>
      </c>
    </row>
    <row r="47" spans="1:5" x14ac:dyDescent="0.35">
      <c r="A47" s="27" t="s">
        <v>766</v>
      </c>
      <c r="B47" s="27" t="s">
        <v>741</v>
      </c>
      <c r="C47" s="185" t="s">
        <v>773</v>
      </c>
      <c r="D47" s="27">
        <v>4</v>
      </c>
      <c r="E47" s="26">
        <f t="shared" si="1"/>
        <v>144</v>
      </c>
    </row>
    <row r="48" spans="1:5" x14ac:dyDescent="0.35">
      <c r="A48" s="27" t="s">
        <v>766</v>
      </c>
      <c r="B48" s="27" t="s">
        <v>741</v>
      </c>
      <c r="C48" s="185" t="s">
        <v>778</v>
      </c>
      <c r="D48" s="27">
        <v>6</v>
      </c>
      <c r="E48" s="26">
        <f t="shared" si="1"/>
        <v>216</v>
      </c>
    </row>
    <row r="49" spans="1:5" x14ac:dyDescent="0.35">
      <c r="A49" s="27" t="s">
        <v>766</v>
      </c>
      <c r="B49" s="27" t="s">
        <v>779</v>
      </c>
      <c r="C49" s="185" t="s">
        <v>688</v>
      </c>
      <c r="D49" s="27">
        <v>5</v>
      </c>
      <c r="E49" s="26">
        <f t="shared" si="1"/>
        <v>180</v>
      </c>
    </row>
    <row r="50" spans="1:5" x14ac:dyDescent="0.35">
      <c r="A50" s="27" t="s">
        <v>766</v>
      </c>
      <c r="B50" s="27" t="s">
        <v>779</v>
      </c>
      <c r="C50" s="185" t="s">
        <v>674</v>
      </c>
      <c r="D50" s="27">
        <v>5</v>
      </c>
      <c r="E50" s="26">
        <f t="shared" si="1"/>
        <v>180</v>
      </c>
    </row>
    <row r="51" spans="1:5" x14ac:dyDescent="0.35">
      <c r="A51" s="27" t="s">
        <v>766</v>
      </c>
      <c r="B51" s="27" t="s">
        <v>779</v>
      </c>
      <c r="C51" s="185" t="s">
        <v>780</v>
      </c>
      <c r="D51" s="27">
        <v>2</v>
      </c>
      <c r="E51" s="26">
        <f t="shared" si="1"/>
        <v>72</v>
      </c>
    </row>
    <row r="52" spans="1:5" x14ac:dyDescent="0.35">
      <c r="A52" s="27" t="s">
        <v>766</v>
      </c>
      <c r="B52" s="27" t="s">
        <v>779</v>
      </c>
      <c r="C52" s="185" t="s">
        <v>755</v>
      </c>
      <c r="D52" s="27">
        <v>2</v>
      </c>
      <c r="E52" s="26">
        <f t="shared" si="1"/>
        <v>72</v>
      </c>
    </row>
    <row r="53" spans="1:5" x14ac:dyDescent="0.35">
      <c r="A53" s="27" t="s">
        <v>766</v>
      </c>
      <c r="B53" s="27" t="s">
        <v>779</v>
      </c>
      <c r="C53" s="185" t="s">
        <v>756</v>
      </c>
      <c r="D53" s="27">
        <v>1</v>
      </c>
      <c r="E53" s="26">
        <f t="shared" si="1"/>
        <v>36</v>
      </c>
    </row>
    <row r="54" spans="1:5" x14ac:dyDescent="0.35">
      <c r="A54" s="27" t="s">
        <v>766</v>
      </c>
      <c r="B54" s="27" t="s">
        <v>779</v>
      </c>
      <c r="C54" s="185" t="s">
        <v>781</v>
      </c>
      <c r="D54" s="27">
        <v>2</v>
      </c>
      <c r="E54" s="26">
        <f t="shared" si="1"/>
        <v>72</v>
      </c>
    </row>
    <row r="55" spans="1:5" x14ac:dyDescent="0.35">
      <c r="A55" s="27" t="s">
        <v>766</v>
      </c>
      <c r="B55" s="27" t="s">
        <v>782</v>
      </c>
      <c r="C55" s="185" t="s">
        <v>688</v>
      </c>
      <c r="D55" s="27">
        <v>3</v>
      </c>
      <c r="E55" s="26">
        <f t="shared" si="1"/>
        <v>108</v>
      </c>
    </row>
    <row r="56" spans="1:5" x14ac:dyDescent="0.35">
      <c r="A56" s="27" t="s">
        <v>766</v>
      </c>
      <c r="B56" s="27" t="s">
        <v>782</v>
      </c>
      <c r="C56" s="185" t="s">
        <v>783</v>
      </c>
      <c r="D56" s="27">
        <v>2</v>
      </c>
      <c r="E56" s="26">
        <f t="shared" si="1"/>
        <v>72</v>
      </c>
    </row>
    <row r="57" spans="1:5" x14ac:dyDescent="0.35">
      <c r="A57" s="27" t="s">
        <v>766</v>
      </c>
      <c r="B57" s="27" t="s">
        <v>782</v>
      </c>
      <c r="C57" s="185" t="s">
        <v>676</v>
      </c>
      <c r="D57" s="27">
        <v>5</v>
      </c>
      <c r="E57" s="26">
        <f t="shared" si="1"/>
        <v>180</v>
      </c>
    </row>
    <row r="58" spans="1:5" x14ac:dyDescent="0.35">
      <c r="A58" s="27" t="s">
        <v>766</v>
      </c>
      <c r="B58" s="27" t="s">
        <v>782</v>
      </c>
      <c r="C58" s="185" t="s">
        <v>784</v>
      </c>
      <c r="D58" s="27">
        <v>6</v>
      </c>
      <c r="E58" s="26">
        <f t="shared" si="1"/>
        <v>216</v>
      </c>
    </row>
    <row r="59" spans="1:5" x14ac:dyDescent="0.35">
      <c r="A59" s="27" t="s">
        <v>766</v>
      </c>
      <c r="B59" s="27" t="s">
        <v>782</v>
      </c>
      <c r="C59" s="185" t="s">
        <v>785</v>
      </c>
      <c r="D59" s="27">
        <v>5</v>
      </c>
      <c r="E59" s="26">
        <f t="shared" si="1"/>
        <v>180</v>
      </c>
    </row>
    <row r="60" spans="1:5" x14ac:dyDescent="0.35">
      <c r="A60" s="27" t="s">
        <v>766</v>
      </c>
      <c r="B60" s="27" t="s">
        <v>782</v>
      </c>
      <c r="C60" s="185" t="s">
        <v>625</v>
      </c>
      <c r="D60" s="27">
        <v>5</v>
      </c>
      <c r="E60" s="26">
        <f t="shared" si="1"/>
        <v>180</v>
      </c>
    </row>
    <row r="61" spans="1:5" x14ac:dyDescent="0.35">
      <c r="A61" s="27" t="s">
        <v>766</v>
      </c>
      <c r="B61" s="27" t="s">
        <v>782</v>
      </c>
      <c r="C61" s="185" t="s">
        <v>698</v>
      </c>
      <c r="D61" s="27">
        <v>1</v>
      </c>
      <c r="E61" s="26">
        <f t="shared" si="1"/>
        <v>36</v>
      </c>
    </row>
    <row r="62" spans="1:5" x14ac:dyDescent="0.35">
      <c r="A62" s="27" t="s">
        <v>766</v>
      </c>
      <c r="B62" s="27" t="s">
        <v>786</v>
      </c>
      <c r="C62" s="185" t="s">
        <v>787</v>
      </c>
      <c r="D62" s="27">
        <v>2</v>
      </c>
      <c r="E62" s="26">
        <f t="shared" si="1"/>
        <v>72</v>
      </c>
    </row>
    <row r="63" spans="1:5" x14ac:dyDescent="0.35">
      <c r="A63" s="27" t="s">
        <v>766</v>
      </c>
      <c r="B63" s="27" t="s">
        <v>786</v>
      </c>
      <c r="C63" s="185" t="s">
        <v>750</v>
      </c>
      <c r="D63" s="27">
        <v>6</v>
      </c>
      <c r="E63" s="26">
        <f t="shared" si="1"/>
        <v>216</v>
      </c>
    </row>
    <row r="64" spans="1:5" x14ac:dyDescent="0.35">
      <c r="A64" s="27" t="s">
        <v>766</v>
      </c>
      <c r="B64" s="27" t="s">
        <v>786</v>
      </c>
      <c r="C64" s="185" t="s">
        <v>788</v>
      </c>
      <c r="D64" s="27">
        <v>4</v>
      </c>
      <c r="E64" s="26">
        <f t="shared" si="1"/>
        <v>144</v>
      </c>
    </row>
    <row r="65" spans="1:5" x14ac:dyDescent="0.35">
      <c r="A65" s="27" t="s">
        <v>766</v>
      </c>
      <c r="B65" s="27" t="s">
        <v>786</v>
      </c>
      <c r="C65" s="185" t="s">
        <v>789</v>
      </c>
      <c r="D65" s="27">
        <v>5</v>
      </c>
      <c r="E65" s="26">
        <f t="shared" si="1"/>
        <v>180</v>
      </c>
    </row>
    <row r="66" spans="1:5" x14ac:dyDescent="0.35">
      <c r="A66" s="27" t="s">
        <v>766</v>
      </c>
      <c r="B66" s="27" t="s">
        <v>786</v>
      </c>
      <c r="C66" s="185" t="s">
        <v>702</v>
      </c>
      <c r="D66" s="27">
        <v>5</v>
      </c>
      <c r="E66" s="26">
        <f t="shared" si="1"/>
        <v>180</v>
      </c>
    </row>
    <row r="67" spans="1:5" x14ac:dyDescent="0.35">
      <c r="A67" s="27" t="s">
        <v>766</v>
      </c>
      <c r="B67" s="27" t="s">
        <v>786</v>
      </c>
      <c r="C67" s="185" t="s">
        <v>790</v>
      </c>
      <c r="D67" s="27">
        <v>5</v>
      </c>
      <c r="E67" s="26">
        <f t="shared" si="1"/>
        <v>180</v>
      </c>
    </row>
    <row r="68" spans="1:5" x14ac:dyDescent="0.35">
      <c r="A68" s="27" t="s">
        <v>766</v>
      </c>
      <c r="B68" s="27" t="s">
        <v>786</v>
      </c>
      <c r="C68" s="185" t="s">
        <v>791</v>
      </c>
      <c r="D68" s="27">
        <v>3</v>
      </c>
      <c r="E68" s="26">
        <f t="shared" si="1"/>
        <v>108</v>
      </c>
    </row>
    <row r="69" spans="1:5" ht="15" thickBot="1" x14ac:dyDescent="0.4">
      <c r="A69" s="201"/>
      <c r="B69" s="201"/>
      <c r="C69" s="202"/>
      <c r="D69" s="203">
        <f>SUM(D36:D68)</f>
        <v>108</v>
      </c>
      <c r="E69" s="203">
        <f>SUM(E36:E68)</f>
        <v>3888</v>
      </c>
    </row>
    <row r="71" spans="1:5" x14ac:dyDescent="0.35">
      <c r="A71" s="7" t="s">
        <v>30</v>
      </c>
      <c r="B71" s="27" t="s">
        <v>31</v>
      </c>
      <c r="C71" s="2"/>
      <c r="D71" s="2"/>
      <c r="E71" s="2"/>
    </row>
    <row r="72" spans="1:5" x14ac:dyDescent="0.35">
      <c r="A72" s="7" t="s">
        <v>32</v>
      </c>
      <c r="B72" s="27" t="s">
        <v>33</v>
      </c>
      <c r="C72" s="2"/>
      <c r="D72" s="2"/>
      <c r="E72" s="2"/>
    </row>
    <row r="73" spans="1:5" x14ac:dyDescent="0.35">
      <c r="A73" s="9" t="s">
        <v>34</v>
      </c>
      <c r="B73" s="30" t="s">
        <v>35</v>
      </c>
      <c r="C73" s="2"/>
      <c r="D73" s="2"/>
      <c r="E73" s="2"/>
    </row>
    <row r="74" spans="1:5" ht="28" x14ac:dyDescent="0.35">
      <c r="A74" s="8" t="s">
        <v>36</v>
      </c>
      <c r="B74" s="14" t="s">
        <v>37</v>
      </c>
      <c r="C74" s="14" t="s">
        <v>38</v>
      </c>
      <c r="D74" s="14" t="s">
        <v>39</v>
      </c>
      <c r="E74" s="14" t="s">
        <v>40</v>
      </c>
    </row>
    <row r="76" spans="1:5" x14ac:dyDescent="0.35">
      <c r="E76" s="47" t="s">
        <v>90</v>
      </c>
    </row>
    <row r="78" spans="1:5" x14ac:dyDescent="0.35">
      <c r="A78" s="28" t="s">
        <v>10</v>
      </c>
      <c r="B78" s="28" t="s">
        <v>11</v>
      </c>
      <c r="C78" s="28" t="s">
        <v>12</v>
      </c>
      <c r="D78" s="36" t="s">
        <v>230</v>
      </c>
      <c r="E78" s="28" t="s">
        <v>14</v>
      </c>
    </row>
    <row r="79" spans="1:5" x14ac:dyDescent="0.35">
      <c r="A79" s="27" t="s">
        <v>792</v>
      </c>
      <c r="B79" s="27" t="s">
        <v>772</v>
      </c>
      <c r="C79" s="185" t="s">
        <v>795</v>
      </c>
      <c r="D79" s="27">
        <v>2</v>
      </c>
      <c r="E79" s="26">
        <f t="shared" ref="E79:E103" si="2">D79*36</f>
        <v>72</v>
      </c>
    </row>
    <row r="80" spans="1:5" x14ac:dyDescent="0.35">
      <c r="A80" s="27" t="s">
        <v>792</v>
      </c>
      <c r="B80" s="27" t="s">
        <v>793</v>
      </c>
      <c r="C80" s="185" t="s">
        <v>796</v>
      </c>
      <c r="D80" s="27">
        <v>4</v>
      </c>
      <c r="E80" s="26">
        <f t="shared" si="2"/>
        <v>144</v>
      </c>
    </row>
    <row r="81" spans="1:5" x14ac:dyDescent="0.35">
      <c r="A81" s="27" t="s">
        <v>792</v>
      </c>
      <c r="B81" s="27" t="s">
        <v>793</v>
      </c>
      <c r="C81" s="185" t="s">
        <v>759</v>
      </c>
      <c r="D81" s="27">
        <v>1</v>
      </c>
      <c r="E81" s="26">
        <f t="shared" si="2"/>
        <v>36</v>
      </c>
    </row>
    <row r="82" spans="1:5" x14ac:dyDescent="0.35">
      <c r="A82" s="27" t="s">
        <v>792</v>
      </c>
      <c r="B82" s="27" t="s">
        <v>738</v>
      </c>
      <c r="C82" s="185" t="s">
        <v>797</v>
      </c>
      <c r="D82" s="27">
        <v>9</v>
      </c>
      <c r="E82" s="26">
        <f t="shared" si="2"/>
        <v>324</v>
      </c>
    </row>
    <row r="83" spans="1:5" x14ac:dyDescent="0.35">
      <c r="A83" s="27" t="s">
        <v>792</v>
      </c>
      <c r="B83" s="27" t="s">
        <v>738</v>
      </c>
      <c r="C83" s="185" t="s">
        <v>798</v>
      </c>
      <c r="D83" s="27">
        <v>2</v>
      </c>
      <c r="E83" s="26">
        <f t="shared" si="2"/>
        <v>72</v>
      </c>
    </row>
    <row r="84" spans="1:5" x14ac:dyDescent="0.35">
      <c r="A84" s="27" t="s">
        <v>792</v>
      </c>
      <c r="B84" s="27" t="s">
        <v>772</v>
      </c>
      <c r="C84" s="185" t="s">
        <v>799</v>
      </c>
      <c r="D84" s="27">
        <v>1</v>
      </c>
      <c r="E84" s="26">
        <f t="shared" si="2"/>
        <v>36</v>
      </c>
    </row>
    <row r="85" spans="1:5" x14ac:dyDescent="0.35">
      <c r="A85" s="27" t="s">
        <v>792</v>
      </c>
      <c r="B85" s="27" t="s">
        <v>772</v>
      </c>
      <c r="C85" s="185" t="s">
        <v>800</v>
      </c>
      <c r="D85" s="27">
        <v>4</v>
      </c>
      <c r="E85" s="26">
        <f t="shared" si="2"/>
        <v>144</v>
      </c>
    </row>
    <row r="86" spans="1:5" x14ac:dyDescent="0.35">
      <c r="A86" s="27" t="s">
        <v>792</v>
      </c>
      <c r="B86" s="27" t="s">
        <v>741</v>
      </c>
      <c r="C86" s="185" t="s">
        <v>801</v>
      </c>
      <c r="D86" s="27">
        <v>5</v>
      </c>
      <c r="E86" s="26">
        <f t="shared" si="2"/>
        <v>180</v>
      </c>
    </row>
    <row r="87" spans="1:5" x14ac:dyDescent="0.35">
      <c r="A87" s="27" t="s">
        <v>792</v>
      </c>
      <c r="B87" s="27" t="s">
        <v>741</v>
      </c>
      <c r="C87" s="185" t="s">
        <v>802</v>
      </c>
      <c r="D87" s="27">
        <v>5</v>
      </c>
      <c r="E87" s="26">
        <f t="shared" si="2"/>
        <v>180</v>
      </c>
    </row>
    <row r="88" spans="1:5" x14ac:dyDescent="0.35">
      <c r="A88" s="27" t="s">
        <v>792</v>
      </c>
      <c r="B88" s="27" t="s">
        <v>741</v>
      </c>
      <c r="C88" s="185" t="s">
        <v>803</v>
      </c>
      <c r="D88" s="27">
        <v>4</v>
      </c>
      <c r="E88" s="26">
        <f t="shared" si="2"/>
        <v>144</v>
      </c>
    </row>
    <row r="89" spans="1:5" x14ac:dyDescent="0.35">
      <c r="A89" s="27" t="s">
        <v>792</v>
      </c>
      <c r="B89" s="27" t="s">
        <v>741</v>
      </c>
      <c r="C89" s="185" t="s">
        <v>804</v>
      </c>
      <c r="D89" s="27">
        <v>3</v>
      </c>
      <c r="E89" s="26">
        <f t="shared" si="2"/>
        <v>108</v>
      </c>
    </row>
    <row r="90" spans="1:5" x14ac:dyDescent="0.35">
      <c r="A90" s="27" t="s">
        <v>792</v>
      </c>
      <c r="B90" s="27" t="s">
        <v>744</v>
      </c>
      <c r="C90" s="185" t="s">
        <v>805</v>
      </c>
      <c r="D90" s="27">
        <v>4</v>
      </c>
      <c r="E90" s="26">
        <f t="shared" si="2"/>
        <v>144</v>
      </c>
    </row>
    <row r="91" spans="1:5" x14ac:dyDescent="0.35">
      <c r="A91" s="27" t="s">
        <v>792</v>
      </c>
      <c r="B91" s="27" t="s">
        <v>744</v>
      </c>
      <c r="C91" s="185" t="s">
        <v>806</v>
      </c>
      <c r="D91" s="27">
        <v>4</v>
      </c>
      <c r="E91" s="26">
        <f t="shared" si="2"/>
        <v>144</v>
      </c>
    </row>
    <row r="92" spans="1:5" x14ac:dyDescent="0.35">
      <c r="A92" s="27" t="s">
        <v>792</v>
      </c>
      <c r="B92" s="27" t="s">
        <v>808</v>
      </c>
      <c r="C92" s="185" t="s">
        <v>672</v>
      </c>
      <c r="D92" s="27">
        <v>2</v>
      </c>
      <c r="E92" s="26">
        <f t="shared" si="2"/>
        <v>72</v>
      </c>
    </row>
    <row r="93" spans="1:5" x14ac:dyDescent="0.35">
      <c r="A93" s="27" t="s">
        <v>792</v>
      </c>
      <c r="B93" s="27" t="s">
        <v>807</v>
      </c>
      <c r="C93" s="185" t="s">
        <v>809</v>
      </c>
      <c r="D93" s="27">
        <v>6</v>
      </c>
      <c r="E93" s="26">
        <f t="shared" si="2"/>
        <v>216</v>
      </c>
    </row>
    <row r="94" spans="1:5" x14ac:dyDescent="0.35">
      <c r="A94" s="27" t="s">
        <v>792</v>
      </c>
      <c r="B94" s="27" t="s">
        <v>810</v>
      </c>
      <c r="C94" s="185" t="s">
        <v>780</v>
      </c>
      <c r="D94" s="27">
        <v>6</v>
      </c>
      <c r="E94" s="26">
        <f t="shared" si="2"/>
        <v>216</v>
      </c>
    </row>
    <row r="95" spans="1:5" x14ac:dyDescent="0.35">
      <c r="A95" s="27" t="s">
        <v>792</v>
      </c>
      <c r="B95" s="27" t="s">
        <v>811</v>
      </c>
      <c r="C95" s="185" t="s">
        <v>765</v>
      </c>
      <c r="D95" s="27">
        <v>8</v>
      </c>
      <c r="E95" s="26">
        <f t="shared" si="2"/>
        <v>288</v>
      </c>
    </row>
    <row r="96" spans="1:5" x14ac:dyDescent="0.35">
      <c r="A96" s="27" t="s">
        <v>792</v>
      </c>
      <c r="B96" s="27" t="s">
        <v>811</v>
      </c>
      <c r="C96" s="185" t="s">
        <v>812</v>
      </c>
      <c r="D96" s="27">
        <v>3</v>
      </c>
      <c r="E96" s="26">
        <f t="shared" si="2"/>
        <v>108</v>
      </c>
    </row>
    <row r="97" spans="1:5" x14ac:dyDescent="0.35">
      <c r="A97" s="27" t="s">
        <v>792</v>
      </c>
      <c r="B97" s="27" t="s">
        <v>811</v>
      </c>
      <c r="C97" s="185" t="s">
        <v>814</v>
      </c>
      <c r="D97" s="27">
        <v>6</v>
      </c>
      <c r="E97" s="26">
        <f t="shared" si="2"/>
        <v>216</v>
      </c>
    </row>
    <row r="98" spans="1:5" x14ac:dyDescent="0.35">
      <c r="A98" s="27" t="s">
        <v>792</v>
      </c>
      <c r="B98" s="27" t="s">
        <v>744</v>
      </c>
      <c r="C98" s="185" t="s">
        <v>815</v>
      </c>
      <c r="D98" s="27">
        <v>6</v>
      </c>
      <c r="E98" s="26">
        <f t="shared" si="2"/>
        <v>216</v>
      </c>
    </row>
    <row r="99" spans="1:5" x14ac:dyDescent="0.35">
      <c r="A99" s="27" t="s">
        <v>792</v>
      </c>
      <c r="B99" s="27" t="s">
        <v>808</v>
      </c>
      <c r="C99" s="185" t="s">
        <v>816</v>
      </c>
      <c r="D99" s="27">
        <v>6</v>
      </c>
      <c r="E99" s="26">
        <f t="shared" si="2"/>
        <v>216</v>
      </c>
    </row>
    <row r="100" spans="1:5" x14ac:dyDescent="0.35">
      <c r="A100" s="27" t="s">
        <v>792</v>
      </c>
      <c r="B100" s="27" t="s">
        <v>810</v>
      </c>
      <c r="C100" s="185" t="s">
        <v>817</v>
      </c>
      <c r="D100" s="27">
        <v>3</v>
      </c>
      <c r="E100" s="26">
        <f t="shared" si="2"/>
        <v>108</v>
      </c>
    </row>
    <row r="101" spans="1:5" x14ac:dyDescent="0.35">
      <c r="A101" s="27" t="s">
        <v>792</v>
      </c>
      <c r="B101" s="27" t="s">
        <v>810</v>
      </c>
      <c r="C101" s="185" t="s">
        <v>818</v>
      </c>
      <c r="D101" s="27">
        <v>2</v>
      </c>
      <c r="E101" s="26">
        <f t="shared" si="2"/>
        <v>72</v>
      </c>
    </row>
    <row r="102" spans="1:5" x14ac:dyDescent="0.35">
      <c r="A102" s="27" t="s">
        <v>792</v>
      </c>
      <c r="B102" s="27" t="s">
        <v>810</v>
      </c>
      <c r="C102" s="185" t="s">
        <v>819</v>
      </c>
      <c r="D102" s="27">
        <v>1</v>
      </c>
      <c r="E102" s="26">
        <f t="shared" si="2"/>
        <v>36</v>
      </c>
    </row>
    <row r="103" spans="1:5" ht="15" thickBot="1" x14ac:dyDescent="0.4">
      <c r="A103" s="27" t="s">
        <v>792</v>
      </c>
      <c r="B103" s="27" t="s">
        <v>810</v>
      </c>
      <c r="C103" s="185" t="s">
        <v>820</v>
      </c>
      <c r="D103" s="27">
        <v>2</v>
      </c>
      <c r="E103" s="26">
        <f t="shared" si="2"/>
        <v>72</v>
      </c>
    </row>
    <row r="104" spans="1:5" ht="15" thickBot="1" x14ac:dyDescent="0.4">
      <c r="A104" s="197"/>
      <c r="B104" s="197"/>
      <c r="C104" s="198"/>
      <c r="D104" s="199">
        <f>SUM(D79:D103)</f>
        <v>99</v>
      </c>
      <c r="E104" s="199">
        <f>SUM(E79:E103)</f>
        <v>3564</v>
      </c>
    </row>
    <row r="106" spans="1:5" x14ac:dyDescent="0.35">
      <c r="A106" s="7" t="s">
        <v>30</v>
      </c>
      <c r="B106" s="27" t="s">
        <v>31</v>
      </c>
      <c r="C106" s="2"/>
      <c r="D106" s="2"/>
      <c r="E106" s="2"/>
    </row>
    <row r="107" spans="1:5" x14ac:dyDescent="0.35">
      <c r="A107" s="7" t="s">
        <v>32</v>
      </c>
      <c r="B107" s="27" t="s">
        <v>33</v>
      </c>
      <c r="C107" s="2"/>
      <c r="D107" s="2"/>
      <c r="E107" s="2"/>
    </row>
    <row r="108" spans="1:5" x14ac:dyDescent="0.35">
      <c r="A108" s="9" t="s">
        <v>34</v>
      </c>
      <c r="B108" s="30" t="s">
        <v>35</v>
      </c>
      <c r="C108" s="2"/>
      <c r="D108" s="2"/>
      <c r="E108" s="2"/>
    </row>
    <row r="109" spans="1:5" ht="28" x14ac:dyDescent="0.35">
      <c r="A109" s="8" t="s">
        <v>36</v>
      </c>
      <c r="B109" s="14" t="s">
        <v>37</v>
      </c>
      <c r="C109" s="14" t="s">
        <v>38</v>
      </c>
      <c r="D109" s="14" t="s">
        <v>39</v>
      </c>
      <c r="E109" s="14" t="s">
        <v>40</v>
      </c>
    </row>
    <row r="111" spans="1:5" x14ac:dyDescent="0.35">
      <c r="E111" s="47" t="s">
        <v>90</v>
      </c>
    </row>
    <row r="113" spans="1:5" x14ac:dyDescent="0.35">
      <c r="A113" s="28" t="s">
        <v>10</v>
      </c>
      <c r="B113" s="28" t="s">
        <v>11</v>
      </c>
      <c r="C113" s="28" t="s">
        <v>12</v>
      </c>
      <c r="D113" s="36" t="s">
        <v>230</v>
      </c>
      <c r="E113" s="28" t="s">
        <v>14</v>
      </c>
    </row>
    <row r="114" spans="1:5" x14ac:dyDescent="0.35">
      <c r="A114" s="27" t="s">
        <v>821</v>
      </c>
      <c r="B114" s="27" t="s">
        <v>822</v>
      </c>
      <c r="C114" s="185" t="s">
        <v>706</v>
      </c>
      <c r="D114" s="27">
        <v>4</v>
      </c>
      <c r="E114" s="26">
        <f t="shared" ref="E114:E139" si="3">D114*36</f>
        <v>144</v>
      </c>
    </row>
    <row r="115" spans="1:5" x14ac:dyDescent="0.35">
      <c r="A115" s="27" t="s">
        <v>821</v>
      </c>
      <c r="B115" s="27" t="s">
        <v>772</v>
      </c>
      <c r="C115" s="185" t="s">
        <v>818</v>
      </c>
      <c r="D115" s="27">
        <v>9</v>
      </c>
      <c r="E115" s="26">
        <f t="shared" si="3"/>
        <v>324</v>
      </c>
    </row>
    <row r="116" spans="1:5" x14ac:dyDescent="0.35">
      <c r="A116" s="27" t="s">
        <v>821</v>
      </c>
      <c r="B116" s="27" t="s">
        <v>772</v>
      </c>
      <c r="C116" s="185" t="s">
        <v>819</v>
      </c>
      <c r="D116" s="27">
        <v>5</v>
      </c>
      <c r="E116" s="26">
        <f t="shared" si="3"/>
        <v>180</v>
      </c>
    </row>
    <row r="117" spans="1:5" x14ac:dyDescent="0.35">
      <c r="A117" s="27" t="s">
        <v>821</v>
      </c>
      <c r="B117" s="27" t="s">
        <v>772</v>
      </c>
      <c r="C117" s="185" t="s">
        <v>823</v>
      </c>
      <c r="D117" s="27">
        <v>1</v>
      </c>
      <c r="E117" s="26">
        <f t="shared" si="3"/>
        <v>36</v>
      </c>
    </row>
    <row r="118" spans="1:5" x14ac:dyDescent="0.35">
      <c r="A118" s="27" t="s">
        <v>821</v>
      </c>
      <c r="B118" s="27" t="s">
        <v>824</v>
      </c>
      <c r="C118" s="185" t="s">
        <v>813</v>
      </c>
      <c r="D118" s="27">
        <v>3</v>
      </c>
      <c r="E118" s="26">
        <f t="shared" si="3"/>
        <v>108</v>
      </c>
    </row>
    <row r="119" spans="1:5" x14ac:dyDescent="0.35">
      <c r="A119" s="27" t="s">
        <v>821</v>
      </c>
      <c r="B119" s="27" t="s">
        <v>824</v>
      </c>
      <c r="C119" s="185" t="s">
        <v>801</v>
      </c>
      <c r="D119" s="27">
        <v>3</v>
      </c>
      <c r="E119" s="26">
        <f t="shared" si="3"/>
        <v>108</v>
      </c>
    </row>
    <row r="120" spans="1:5" x14ac:dyDescent="0.35">
      <c r="A120" s="27" t="s">
        <v>821</v>
      </c>
      <c r="B120" s="27" t="s">
        <v>824</v>
      </c>
      <c r="C120" s="185" t="s">
        <v>802</v>
      </c>
      <c r="D120" s="27">
        <v>3</v>
      </c>
      <c r="E120" s="26">
        <f t="shared" si="3"/>
        <v>108</v>
      </c>
    </row>
    <row r="121" spans="1:5" x14ac:dyDescent="0.35">
      <c r="A121" s="27" t="s">
        <v>821</v>
      </c>
      <c r="B121" s="27" t="s">
        <v>825</v>
      </c>
      <c r="C121" s="185" t="s">
        <v>826</v>
      </c>
      <c r="D121" s="27">
        <v>12</v>
      </c>
      <c r="E121" s="26">
        <f t="shared" si="3"/>
        <v>432</v>
      </c>
    </row>
    <row r="122" spans="1:5" x14ac:dyDescent="0.35">
      <c r="A122" s="27" t="s">
        <v>821</v>
      </c>
      <c r="B122" s="27" t="s">
        <v>825</v>
      </c>
      <c r="C122" s="185" t="s">
        <v>827</v>
      </c>
      <c r="D122" s="27">
        <v>5</v>
      </c>
      <c r="E122" s="26">
        <f t="shared" si="3"/>
        <v>180</v>
      </c>
    </row>
    <row r="123" spans="1:5" x14ac:dyDescent="0.35">
      <c r="A123" s="27" t="s">
        <v>821</v>
      </c>
      <c r="B123" s="27" t="s">
        <v>825</v>
      </c>
      <c r="C123" s="185" t="s">
        <v>828</v>
      </c>
      <c r="D123" s="27">
        <v>7</v>
      </c>
      <c r="E123" s="26">
        <f t="shared" si="3"/>
        <v>252</v>
      </c>
    </row>
    <row r="124" spans="1:5" x14ac:dyDescent="0.35">
      <c r="A124" s="27" t="s">
        <v>821</v>
      </c>
      <c r="B124" s="27" t="s">
        <v>829</v>
      </c>
      <c r="C124" s="185" t="s">
        <v>742</v>
      </c>
      <c r="D124" s="27">
        <v>2</v>
      </c>
      <c r="E124" s="26">
        <f t="shared" si="3"/>
        <v>72</v>
      </c>
    </row>
    <row r="125" spans="1:5" x14ac:dyDescent="0.35">
      <c r="A125" s="27" t="s">
        <v>821</v>
      </c>
      <c r="B125" s="27" t="s">
        <v>829</v>
      </c>
      <c r="C125" s="185" t="s">
        <v>735</v>
      </c>
      <c r="D125" s="27">
        <v>5</v>
      </c>
      <c r="E125" s="26">
        <f t="shared" si="3"/>
        <v>180</v>
      </c>
    </row>
    <row r="126" spans="1:5" x14ac:dyDescent="0.35">
      <c r="A126" s="27" t="s">
        <v>821</v>
      </c>
      <c r="B126" s="27" t="s">
        <v>829</v>
      </c>
      <c r="C126" s="185" t="s">
        <v>830</v>
      </c>
      <c r="D126" s="27">
        <v>3</v>
      </c>
      <c r="E126" s="26">
        <f t="shared" si="3"/>
        <v>108</v>
      </c>
    </row>
    <row r="127" spans="1:5" x14ac:dyDescent="0.35">
      <c r="A127" s="27" t="s">
        <v>821</v>
      </c>
      <c r="B127" s="27" t="s">
        <v>829</v>
      </c>
      <c r="C127" s="185" t="s">
        <v>695</v>
      </c>
      <c r="D127" s="27">
        <v>1</v>
      </c>
      <c r="E127" s="26">
        <f t="shared" si="3"/>
        <v>36</v>
      </c>
    </row>
    <row r="128" spans="1:5" x14ac:dyDescent="0.35">
      <c r="A128" s="27" t="s">
        <v>821</v>
      </c>
      <c r="B128" s="27" t="s">
        <v>831</v>
      </c>
      <c r="C128" s="185" t="s">
        <v>812</v>
      </c>
      <c r="D128" s="27">
        <v>7</v>
      </c>
      <c r="E128" s="26">
        <f t="shared" si="3"/>
        <v>252</v>
      </c>
    </row>
    <row r="129" spans="1:5" x14ac:dyDescent="0.35">
      <c r="A129" s="27" t="s">
        <v>821</v>
      </c>
      <c r="B129" s="27" t="s">
        <v>831</v>
      </c>
      <c r="C129" s="185" t="s">
        <v>817</v>
      </c>
      <c r="D129" s="27">
        <v>5</v>
      </c>
      <c r="E129" s="26">
        <f t="shared" si="3"/>
        <v>180</v>
      </c>
    </row>
    <row r="130" spans="1:5" x14ac:dyDescent="0.35">
      <c r="A130" s="27" t="s">
        <v>821</v>
      </c>
      <c r="B130" s="27" t="s">
        <v>831</v>
      </c>
      <c r="C130" s="185" t="s">
        <v>832</v>
      </c>
      <c r="D130" s="27">
        <v>1</v>
      </c>
      <c r="E130" s="26">
        <f t="shared" si="3"/>
        <v>36</v>
      </c>
    </row>
    <row r="131" spans="1:5" x14ac:dyDescent="0.35">
      <c r="A131" s="27" t="s">
        <v>821</v>
      </c>
      <c r="B131" s="27" t="s">
        <v>831</v>
      </c>
      <c r="C131" s="185" t="s">
        <v>801</v>
      </c>
      <c r="D131" s="27">
        <v>6</v>
      </c>
      <c r="E131" s="26">
        <f t="shared" si="3"/>
        <v>216</v>
      </c>
    </row>
    <row r="132" spans="1:5" x14ac:dyDescent="0.35">
      <c r="A132" s="27" t="s">
        <v>821</v>
      </c>
      <c r="B132" s="27" t="s">
        <v>831</v>
      </c>
      <c r="C132" s="185" t="s">
        <v>826</v>
      </c>
      <c r="D132" s="27">
        <v>4</v>
      </c>
      <c r="E132" s="26">
        <f t="shared" si="3"/>
        <v>144</v>
      </c>
    </row>
    <row r="133" spans="1:5" x14ac:dyDescent="0.35">
      <c r="A133" s="27" t="s">
        <v>821</v>
      </c>
      <c r="B133" s="27" t="s">
        <v>831</v>
      </c>
      <c r="C133" s="185" t="s">
        <v>833</v>
      </c>
      <c r="D133" s="27">
        <v>2</v>
      </c>
      <c r="E133" s="26">
        <f t="shared" si="3"/>
        <v>72</v>
      </c>
    </row>
    <row r="134" spans="1:5" x14ac:dyDescent="0.35">
      <c r="A134" s="27" t="s">
        <v>821</v>
      </c>
      <c r="B134" s="27" t="s">
        <v>772</v>
      </c>
      <c r="C134" s="185" t="s">
        <v>694</v>
      </c>
      <c r="D134" s="27">
        <v>6</v>
      </c>
      <c r="E134" s="26">
        <f t="shared" si="3"/>
        <v>216</v>
      </c>
    </row>
    <row r="135" spans="1:5" x14ac:dyDescent="0.35">
      <c r="A135" s="27" t="s">
        <v>821</v>
      </c>
      <c r="B135" s="27" t="s">
        <v>741</v>
      </c>
      <c r="C135" s="185" t="s">
        <v>661</v>
      </c>
      <c r="D135" s="27">
        <v>4</v>
      </c>
      <c r="E135" s="26">
        <f t="shared" si="3"/>
        <v>144</v>
      </c>
    </row>
    <row r="136" spans="1:5" x14ac:dyDescent="0.35">
      <c r="A136" s="27" t="s">
        <v>821</v>
      </c>
      <c r="B136" s="27" t="s">
        <v>824</v>
      </c>
      <c r="C136" s="185" t="s">
        <v>834</v>
      </c>
      <c r="D136" s="27">
        <v>7</v>
      </c>
      <c r="E136" s="26">
        <f t="shared" si="3"/>
        <v>252</v>
      </c>
    </row>
    <row r="137" spans="1:5" x14ac:dyDescent="0.35">
      <c r="A137" s="27" t="s">
        <v>821</v>
      </c>
      <c r="B137" s="27" t="s">
        <v>824</v>
      </c>
      <c r="C137" s="185" t="s">
        <v>835</v>
      </c>
      <c r="D137" s="27">
        <v>3</v>
      </c>
      <c r="E137" s="26">
        <f t="shared" si="3"/>
        <v>108</v>
      </c>
    </row>
    <row r="138" spans="1:5" x14ac:dyDescent="0.35">
      <c r="A138" s="27" t="s">
        <v>821</v>
      </c>
      <c r="B138" s="27" t="s">
        <v>825</v>
      </c>
      <c r="C138" s="185" t="s">
        <v>836</v>
      </c>
      <c r="D138" s="27">
        <v>5</v>
      </c>
      <c r="E138" s="26">
        <f t="shared" si="3"/>
        <v>180</v>
      </c>
    </row>
    <row r="139" spans="1:5" ht="15" thickBot="1" x14ac:dyDescent="0.4">
      <c r="A139" s="27" t="s">
        <v>821</v>
      </c>
      <c r="B139" s="27" t="s">
        <v>825</v>
      </c>
      <c r="C139" s="185" t="s">
        <v>837</v>
      </c>
      <c r="D139" s="27">
        <v>2</v>
      </c>
      <c r="E139" s="26">
        <f t="shared" si="3"/>
        <v>72</v>
      </c>
    </row>
    <row r="140" spans="1:5" ht="15" thickBot="1" x14ac:dyDescent="0.4">
      <c r="A140" s="197"/>
      <c r="B140" s="197"/>
      <c r="C140" s="198"/>
      <c r="D140" s="199">
        <f>SUM(D114:D139)</f>
        <v>115</v>
      </c>
      <c r="E140" s="199">
        <f>SUM(E114:E139)</f>
        <v>4140</v>
      </c>
    </row>
    <row r="142" spans="1:5" x14ac:dyDescent="0.35">
      <c r="A142" s="7" t="s">
        <v>30</v>
      </c>
      <c r="B142" s="27" t="s">
        <v>31</v>
      </c>
      <c r="C142" s="2"/>
      <c r="D142" s="2"/>
      <c r="E142" s="2"/>
    </row>
    <row r="143" spans="1:5" x14ac:dyDescent="0.35">
      <c r="A143" s="7" t="s">
        <v>32</v>
      </c>
      <c r="B143" s="27" t="s">
        <v>33</v>
      </c>
      <c r="C143" s="2"/>
      <c r="D143" s="2"/>
      <c r="E143" s="2"/>
    </row>
    <row r="144" spans="1:5" x14ac:dyDescent="0.35">
      <c r="A144" s="9" t="s">
        <v>34</v>
      </c>
      <c r="B144" s="30" t="s">
        <v>35</v>
      </c>
      <c r="C144" s="2"/>
      <c r="D144" s="2"/>
      <c r="E144" s="2"/>
    </row>
    <row r="145" spans="1:5" ht="28" x14ac:dyDescent="0.35">
      <c r="A145" s="8" t="s">
        <v>36</v>
      </c>
      <c r="B145" s="14" t="s">
        <v>37</v>
      </c>
      <c r="C145" s="14" t="s">
        <v>38</v>
      </c>
      <c r="D145" s="14" t="s">
        <v>39</v>
      </c>
      <c r="E145" s="14" t="s">
        <v>40</v>
      </c>
    </row>
    <row r="147" spans="1:5" x14ac:dyDescent="0.35">
      <c r="E147" s="47" t="s">
        <v>90</v>
      </c>
    </row>
    <row r="149" spans="1:5" x14ac:dyDescent="0.35">
      <c r="A149" s="28" t="s">
        <v>164</v>
      </c>
      <c r="B149" s="28" t="s">
        <v>11</v>
      </c>
      <c r="C149" s="28" t="s">
        <v>12</v>
      </c>
      <c r="D149" s="36" t="s">
        <v>230</v>
      </c>
      <c r="E149" s="28" t="s">
        <v>14</v>
      </c>
    </row>
    <row r="150" spans="1:5" x14ac:dyDescent="0.35">
      <c r="A150" s="55" t="s">
        <v>838</v>
      </c>
      <c r="B150" s="55" t="s">
        <v>839</v>
      </c>
      <c r="C150" s="55" t="s">
        <v>840</v>
      </c>
      <c r="D150" s="55">
        <v>8</v>
      </c>
      <c r="E150" s="55">
        <v>506</v>
      </c>
    </row>
    <row r="151" spans="1:5" x14ac:dyDescent="0.35">
      <c r="A151" s="55" t="s">
        <v>838</v>
      </c>
      <c r="B151" s="55" t="s">
        <v>839</v>
      </c>
      <c r="C151" s="55" t="s">
        <v>841</v>
      </c>
      <c r="D151" s="55">
        <v>9</v>
      </c>
      <c r="E151" s="55">
        <v>578</v>
      </c>
    </row>
    <row r="152" spans="1:5" x14ac:dyDescent="0.35">
      <c r="A152" s="55" t="s">
        <v>838</v>
      </c>
      <c r="B152" s="55" t="s">
        <v>839</v>
      </c>
      <c r="C152" s="55" t="s">
        <v>842</v>
      </c>
      <c r="D152" s="55">
        <v>2</v>
      </c>
      <c r="E152" s="55">
        <v>270</v>
      </c>
    </row>
    <row r="153" spans="1:5" x14ac:dyDescent="0.35">
      <c r="A153" s="55" t="s">
        <v>838</v>
      </c>
      <c r="B153" s="55" t="s">
        <v>839</v>
      </c>
      <c r="C153" s="55" t="s">
        <v>843</v>
      </c>
      <c r="D153" s="55">
        <v>5</v>
      </c>
      <c r="E153" s="55">
        <v>381</v>
      </c>
    </row>
    <row r="154" spans="1:5" x14ac:dyDescent="0.35">
      <c r="A154" s="55" t="s">
        <v>838</v>
      </c>
      <c r="B154" s="55" t="s">
        <v>839</v>
      </c>
      <c r="C154" s="55" t="s">
        <v>844</v>
      </c>
      <c r="D154" s="55">
        <v>2</v>
      </c>
      <c r="E154" s="55">
        <v>269</v>
      </c>
    </row>
    <row r="155" spans="1:5" x14ac:dyDescent="0.35">
      <c r="A155" s="55" t="s">
        <v>838</v>
      </c>
      <c r="B155" s="55" t="s">
        <v>839</v>
      </c>
      <c r="C155" s="55" t="s">
        <v>845</v>
      </c>
      <c r="D155" s="55">
        <v>2</v>
      </c>
      <c r="E155" s="55">
        <v>290</v>
      </c>
    </row>
    <row r="156" spans="1:5" x14ac:dyDescent="0.35">
      <c r="A156" s="55" t="s">
        <v>838</v>
      </c>
      <c r="B156" s="55" t="s">
        <v>839</v>
      </c>
      <c r="C156" s="55" t="s">
        <v>846</v>
      </c>
      <c r="D156" s="55">
        <v>7</v>
      </c>
      <c r="E156" s="55">
        <v>405</v>
      </c>
    </row>
    <row r="157" spans="1:5" x14ac:dyDescent="0.35">
      <c r="A157" s="55" t="s">
        <v>838</v>
      </c>
      <c r="B157" s="55" t="s">
        <v>839</v>
      </c>
      <c r="C157" s="55" t="s">
        <v>847</v>
      </c>
      <c r="D157" s="55">
        <v>6</v>
      </c>
      <c r="E157" s="55">
        <v>411</v>
      </c>
    </row>
    <row r="158" spans="1:5" x14ac:dyDescent="0.35">
      <c r="A158" s="55" t="s">
        <v>838</v>
      </c>
      <c r="B158" s="55" t="s">
        <v>839</v>
      </c>
      <c r="C158" s="55" t="s">
        <v>80</v>
      </c>
      <c r="D158" s="55">
        <v>7</v>
      </c>
      <c r="E158" s="55">
        <v>444</v>
      </c>
    </row>
    <row r="159" spans="1:5" x14ac:dyDescent="0.35">
      <c r="A159" s="55" t="s">
        <v>838</v>
      </c>
      <c r="B159" s="55" t="s">
        <v>839</v>
      </c>
      <c r="C159" s="55">
        <v>9</v>
      </c>
      <c r="D159" s="55">
        <v>10</v>
      </c>
      <c r="E159" s="55">
        <v>700</v>
      </c>
    </row>
    <row r="160" spans="1:5" x14ac:dyDescent="0.35">
      <c r="A160" s="55" t="s">
        <v>838</v>
      </c>
      <c r="B160" s="55" t="s">
        <v>839</v>
      </c>
      <c r="C160" s="55">
        <v>11</v>
      </c>
      <c r="D160" s="55">
        <v>11</v>
      </c>
      <c r="E160" s="55">
        <v>723</v>
      </c>
    </row>
    <row r="161" spans="1:5" x14ac:dyDescent="0.35">
      <c r="A161" s="197"/>
      <c r="B161" s="197"/>
      <c r="C161" s="197"/>
      <c r="D161" s="204">
        <f>SUM(D150:D160)</f>
        <v>69</v>
      </c>
      <c r="E161" s="204">
        <f>SUM(E150:E160)</f>
        <v>4977</v>
      </c>
    </row>
    <row r="163" spans="1:5" x14ac:dyDescent="0.35">
      <c r="A163" s="7" t="s">
        <v>30</v>
      </c>
      <c r="B163" s="27" t="s">
        <v>134</v>
      </c>
      <c r="C163" s="196"/>
      <c r="D163" s="196"/>
      <c r="E163" s="196"/>
    </row>
    <row r="164" spans="1:5" x14ac:dyDescent="0.35">
      <c r="A164" s="7" t="s">
        <v>32</v>
      </c>
      <c r="B164" s="27" t="s">
        <v>33</v>
      </c>
      <c r="C164" s="196"/>
      <c r="D164" s="196"/>
      <c r="E164" s="196"/>
    </row>
    <row r="165" spans="1:5" x14ac:dyDescent="0.35">
      <c r="A165" s="9" t="s">
        <v>34</v>
      </c>
      <c r="B165" s="30" t="s">
        <v>35</v>
      </c>
      <c r="C165" s="196"/>
      <c r="D165" s="196"/>
      <c r="E165" s="196"/>
    </row>
    <row r="166" spans="1:5" ht="28" x14ac:dyDescent="0.35">
      <c r="A166" s="8" t="s">
        <v>36</v>
      </c>
      <c r="B166" s="14" t="s">
        <v>126</v>
      </c>
      <c r="C166" s="14" t="s">
        <v>127</v>
      </c>
      <c r="D166" s="14" t="s">
        <v>128</v>
      </c>
      <c r="E166" s="22"/>
    </row>
    <row r="168" spans="1:5" x14ac:dyDescent="0.35">
      <c r="E168" s="47" t="s">
        <v>90</v>
      </c>
    </row>
    <row r="170" spans="1:5" x14ac:dyDescent="0.35">
      <c r="A170" s="28" t="s">
        <v>164</v>
      </c>
      <c r="B170" s="28" t="s">
        <v>11</v>
      </c>
      <c r="C170" s="28" t="s">
        <v>12</v>
      </c>
      <c r="D170" s="36" t="s">
        <v>230</v>
      </c>
      <c r="E170" s="28" t="s">
        <v>14</v>
      </c>
    </row>
    <row r="171" spans="1:5" x14ac:dyDescent="0.35">
      <c r="A171" s="55" t="s">
        <v>848</v>
      </c>
      <c r="B171" s="55" t="s">
        <v>849</v>
      </c>
      <c r="C171" s="55" t="s">
        <v>850</v>
      </c>
      <c r="D171" s="55">
        <v>22</v>
      </c>
      <c r="E171" s="55">
        <v>1412</v>
      </c>
    </row>
    <row r="173" spans="1:5" x14ac:dyDescent="0.35">
      <c r="A173" s="7" t="s">
        <v>30</v>
      </c>
      <c r="B173" s="27" t="s">
        <v>134</v>
      </c>
      <c r="C173" s="196"/>
      <c r="D173" s="196"/>
      <c r="E173" s="196"/>
    </row>
    <row r="174" spans="1:5" x14ac:dyDescent="0.35">
      <c r="A174" s="7" t="s">
        <v>32</v>
      </c>
      <c r="B174" s="27" t="s">
        <v>33</v>
      </c>
      <c r="C174" s="196"/>
      <c r="D174" s="196"/>
      <c r="E174" s="196"/>
    </row>
    <row r="175" spans="1:5" x14ac:dyDescent="0.35">
      <c r="A175" s="9" t="s">
        <v>34</v>
      </c>
      <c r="B175" s="30" t="s">
        <v>35</v>
      </c>
      <c r="C175" s="196"/>
      <c r="D175" s="196"/>
      <c r="E175" s="196"/>
    </row>
    <row r="176" spans="1:5" ht="28" x14ac:dyDescent="0.35">
      <c r="A176" s="8" t="s">
        <v>36</v>
      </c>
      <c r="B176" s="14" t="s">
        <v>126</v>
      </c>
      <c r="C176" s="14" t="s">
        <v>127</v>
      </c>
      <c r="D176" s="14" t="s">
        <v>128</v>
      </c>
      <c r="E176" s="22"/>
    </row>
    <row r="178" spans="1:5" x14ac:dyDescent="0.35">
      <c r="E178" s="47" t="s">
        <v>90</v>
      </c>
    </row>
    <row r="180" spans="1:5" x14ac:dyDescent="0.35">
      <c r="A180" s="28" t="s">
        <v>164</v>
      </c>
      <c r="B180" s="28" t="s">
        <v>11</v>
      </c>
      <c r="C180" s="28" t="s">
        <v>12</v>
      </c>
      <c r="D180" s="36" t="s">
        <v>230</v>
      </c>
      <c r="E180" s="28" t="s">
        <v>14</v>
      </c>
    </row>
    <row r="181" spans="1:5" x14ac:dyDescent="0.35">
      <c r="A181" s="55" t="s">
        <v>851</v>
      </c>
      <c r="B181" s="55" t="s">
        <v>852</v>
      </c>
      <c r="C181" s="55" t="s">
        <v>80</v>
      </c>
      <c r="D181" s="55">
        <v>6</v>
      </c>
      <c r="E181" s="55">
        <v>134</v>
      </c>
    </row>
    <row r="183" spans="1:5" x14ac:dyDescent="0.35">
      <c r="A183" s="7" t="s">
        <v>30</v>
      </c>
      <c r="B183" s="27" t="s">
        <v>104</v>
      </c>
      <c r="C183" s="196"/>
      <c r="D183" s="196"/>
      <c r="E183" s="196"/>
    </row>
    <row r="184" spans="1:5" x14ac:dyDescent="0.35">
      <c r="A184" s="7" t="s">
        <v>32</v>
      </c>
      <c r="B184" s="27" t="s">
        <v>33</v>
      </c>
      <c r="C184" s="196"/>
      <c r="D184" s="196"/>
      <c r="E184" s="196"/>
    </row>
    <row r="185" spans="1:5" x14ac:dyDescent="0.35">
      <c r="A185" s="9" t="s">
        <v>34</v>
      </c>
      <c r="B185" s="30" t="s">
        <v>35</v>
      </c>
      <c r="C185" s="196"/>
      <c r="D185" s="196"/>
      <c r="E185" s="196"/>
    </row>
    <row r="186" spans="1:5" ht="28" x14ac:dyDescent="0.35">
      <c r="A186" s="8" t="s">
        <v>36</v>
      </c>
      <c r="B186" s="14" t="s">
        <v>105</v>
      </c>
      <c r="C186" s="14" t="s">
        <v>106</v>
      </c>
      <c r="D186" s="14" t="s">
        <v>1414</v>
      </c>
      <c r="E186" s="22"/>
    </row>
    <row r="188" spans="1:5" x14ac:dyDescent="0.35">
      <c r="E188" s="47" t="s">
        <v>90</v>
      </c>
    </row>
    <row r="190" spans="1:5" x14ac:dyDescent="0.35">
      <c r="A190" s="28" t="s">
        <v>164</v>
      </c>
      <c r="B190" s="28" t="s">
        <v>11</v>
      </c>
      <c r="C190" s="28" t="s">
        <v>12</v>
      </c>
      <c r="D190" s="36" t="s">
        <v>230</v>
      </c>
      <c r="E190" s="28" t="s">
        <v>14</v>
      </c>
    </row>
    <row r="191" spans="1:5" x14ac:dyDescent="0.35">
      <c r="A191" s="55" t="s">
        <v>853</v>
      </c>
      <c r="B191" s="55" t="s">
        <v>744</v>
      </c>
      <c r="C191" s="205" t="s">
        <v>854</v>
      </c>
      <c r="D191" s="55">
        <v>53</v>
      </c>
      <c r="E191" s="55">
        <v>2762</v>
      </c>
    </row>
    <row r="193" spans="1:5" x14ac:dyDescent="0.35">
      <c r="A193" s="7" t="s">
        <v>30</v>
      </c>
      <c r="B193" s="13" t="s">
        <v>1939</v>
      </c>
      <c r="C193" s="196"/>
      <c r="D193" s="196"/>
      <c r="E193" s="196"/>
    </row>
    <row r="194" spans="1:5" x14ac:dyDescent="0.35">
      <c r="A194" s="7" t="s">
        <v>32</v>
      </c>
      <c r="B194" s="27" t="s">
        <v>33</v>
      </c>
      <c r="C194" s="196"/>
      <c r="D194" s="196"/>
      <c r="E194" s="196"/>
    </row>
    <row r="195" spans="1:5" x14ac:dyDescent="0.35">
      <c r="A195" s="9" t="s">
        <v>34</v>
      </c>
      <c r="B195" s="30" t="s">
        <v>35</v>
      </c>
      <c r="C195" s="196"/>
      <c r="D195" s="196"/>
      <c r="E195" s="196"/>
    </row>
    <row r="196" spans="1:5" ht="28" x14ac:dyDescent="0.35">
      <c r="A196" s="8" t="s">
        <v>36</v>
      </c>
      <c r="B196" s="14" t="s">
        <v>105</v>
      </c>
      <c r="C196" s="14" t="s">
        <v>106</v>
      </c>
      <c r="D196" s="14" t="s">
        <v>1414</v>
      </c>
      <c r="E196" s="22"/>
    </row>
    <row r="198" spans="1:5" x14ac:dyDescent="0.35">
      <c r="E198" s="47" t="s">
        <v>90</v>
      </c>
    </row>
    <row r="200" spans="1:5" x14ac:dyDescent="0.35">
      <c r="A200" s="28" t="s">
        <v>164</v>
      </c>
      <c r="B200" s="28" t="s">
        <v>11</v>
      </c>
      <c r="C200" s="28" t="s">
        <v>12</v>
      </c>
      <c r="D200" s="36" t="s">
        <v>230</v>
      </c>
      <c r="E200" s="28" t="s">
        <v>14</v>
      </c>
    </row>
    <row r="201" spans="1:5" x14ac:dyDescent="0.35">
      <c r="A201" s="55" t="s">
        <v>855</v>
      </c>
      <c r="B201" s="55" t="s">
        <v>856</v>
      </c>
      <c r="C201" s="206" t="s">
        <v>857</v>
      </c>
      <c r="D201" s="55">
        <v>50</v>
      </c>
      <c r="E201" s="55">
        <v>2424</v>
      </c>
    </row>
    <row r="203" spans="1:5" x14ac:dyDescent="0.35">
      <c r="A203" s="7" t="s">
        <v>30</v>
      </c>
      <c r="B203" s="13" t="s">
        <v>1939</v>
      </c>
      <c r="C203" s="196"/>
      <c r="D203" s="196"/>
      <c r="E203" s="196"/>
    </row>
    <row r="204" spans="1:5" x14ac:dyDescent="0.35">
      <c r="A204" s="7" t="s">
        <v>32</v>
      </c>
      <c r="B204" s="27" t="s">
        <v>33</v>
      </c>
      <c r="C204" s="196"/>
      <c r="D204" s="196"/>
      <c r="E204" s="196"/>
    </row>
    <row r="205" spans="1:5" x14ac:dyDescent="0.35">
      <c r="A205" s="9" t="s">
        <v>34</v>
      </c>
      <c r="B205" s="30" t="s">
        <v>35</v>
      </c>
      <c r="C205" s="196"/>
      <c r="D205" s="196"/>
      <c r="E205" s="196"/>
    </row>
    <row r="206" spans="1:5" ht="28" x14ac:dyDescent="0.35">
      <c r="A206" s="8" t="s">
        <v>36</v>
      </c>
      <c r="B206" s="14" t="s">
        <v>105</v>
      </c>
      <c r="C206" s="14" t="s">
        <v>106</v>
      </c>
      <c r="D206" s="14" t="s">
        <v>1414</v>
      </c>
      <c r="E206" s="22"/>
    </row>
    <row r="208" spans="1:5" x14ac:dyDescent="0.35">
      <c r="E208" s="47" t="s">
        <v>90</v>
      </c>
    </row>
    <row r="210" spans="1:5" x14ac:dyDescent="0.35">
      <c r="A210" s="28" t="s">
        <v>164</v>
      </c>
      <c r="B210" s="28" t="s">
        <v>11</v>
      </c>
      <c r="C210" s="28" t="s">
        <v>12</v>
      </c>
      <c r="D210" s="36" t="s">
        <v>230</v>
      </c>
      <c r="E210" s="28" t="s">
        <v>14</v>
      </c>
    </row>
    <row r="211" spans="1:5" x14ac:dyDescent="0.35">
      <c r="A211" s="55" t="s">
        <v>858</v>
      </c>
      <c r="B211" s="55" t="s">
        <v>849</v>
      </c>
      <c r="C211" s="55">
        <v>195</v>
      </c>
      <c r="D211" s="55">
        <v>18</v>
      </c>
      <c r="E211" s="55">
        <v>970</v>
      </c>
    </row>
    <row r="213" spans="1:5" x14ac:dyDescent="0.35">
      <c r="A213" s="7" t="s">
        <v>30</v>
      </c>
      <c r="B213" s="27" t="s">
        <v>194</v>
      </c>
      <c r="C213" s="196"/>
      <c r="D213" s="196"/>
      <c r="E213" s="196"/>
    </row>
    <row r="214" spans="1:5" x14ac:dyDescent="0.35">
      <c r="A214" s="7" t="s">
        <v>32</v>
      </c>
      <c r="B214" s="27" t="s">
        <v>33</v>
      </c>
      <c r="C214" s="196"/>
      <c r="D214" s="196"/>
      <c r="E214" s="196"/>
    </row>
    <row r="215" spans="1:5" x14ac:dyDescent="0.35">
      <c r="A215" s="9" t="s">
        <v>34</v>
      </c>
      <c r="B215" s="30" t="s">
        <v>35</v>
      </c>
      <c r="C215" s="196"/>
      <c r="D215" s="196"/>
      <c r="E215" s="196"/>
    </row>
    <row r="216" spans="1:5" ht="28" x14ac:dyDescent="0.35">
      <c r="A216" s="8" t="s">
        <v>36</v>
      </c>
      <c r="B216" s="14" t="s">
        <v>105</v>
      </c>
      <c r="C216" s="14" t="s">
        <v>106</v>
      </c>
      <c r="D216" s="14" t="s">
        <v>1414</v>
      </c>
      <c r="E216" s="22"/>
    </row>
    <row r="218" spans="1:5" x14ac:dyDescent="0.35">
      <c r="E218" s="47" t="s">
        <v>90</v>
      </c>
    </row>
    <row r="220" spans="1:5" ht="15.5" x14ac:dyDescent="0.35">
      <c r="A220" s="28" t="s">
        <v>164</v>
      </c>
      <c r="B220" s="28" t="s">
        <v>11</v>
      </c>
      <c r="C220" s="28" t="s">
        <v>12</v>
      </c>
      <c r="D220" s="94" t="s">
        <v>165</v>
      </c>
      <c r="E220" s="28" t="s">
        <v>14</v>
      </c>
    </row>
    <row r="221" spans="1:5" x14ac:dyDescent="0.35">
      <c r="A221" s="207" t="s">
        <v>859</v>
      </c>
      <c r="B221" s="34" t="s">
        <v>744</v>
      </c>
      <c r="C221" s="207" t="s">
        <v>860</v>
      </c>
      <c r="D221" s="207">
        <v>3</v>
      </c>
      <c r="E221" s="207">
        <v>260</v>
      </c>
    </row>
    <row r="223" spans="1:5" x14ac:dyDescent="0.35">
      <c r="A223" s="7" t="s">
        <v>30</v>
      </c>
      <c r="B223" s="27" t="s">
        <v>194</v>
      </c>
      <c r="C223" s="196"/>
      <c r="D223" s="196"/>
      <c r="E223" s="196"/>
    </row>
    <row r="224" spans="1:5" x14ac:dyDescent="0.35">
      <c r="A224" s="9" t="s">
        <v>167</v>
      </c>
      <c r="B224" s="30" t="s">
        <v>35</v>
      </c>
      <c r="C224" s="196"/>
      <c r="D224" s="196"/>
      <c r="E224" s="196"/>
    </row>
    <row r="225" spans="1:5" ht="28" x14ac:dyDescent="0.35">
      <c r="A225" s="8" t="s">
        <v>168</v>
      </c>
      <c r="B225" s="14" t="s">
        <v>195</v>
      </c>
      <c r="C225" s="14" t="s">
        <v>196</v>
      </c>
      <c r="D225" s="14" t="s">
        <v>197</v>
      </c>
      <c r="E225" s="14" t="s">
        <v>198</v>
      </c>
    </row>
    <row r="227" spans="1:5" x14ac:dyDescent="0.35">
      <c r="E227" s="47" t="s">
        <v>90</v>
      </c>
    </row>
    <row r="229" spans="1:5" x14ac:dyDescent="0.35">
      <c r="A229" s="16" t="s">
        <v>164</v>
      </c>
      <c r="B229" s="56" t="s">
        <v>11</v>
      </c>
      <c r="C229" s="56" t="s">
        <v>12</v>
      </c>
      <c r="D229" s="56" t="s">
        <v>230</v>
      </c>
      <c r="E229" s="57" t="s">
        <v>14</v>
      </c>
    </row>
    <row r="230" spans="1:5" x14ac:dyDescent="0.35">
      <c r="A230" s="58" t="s">
        <v>861</v>
      </c>
      <c r="B230" s="58" t="s">
        <v>825</v>
      </c>
      <c r="C230" s="58" t="s">
        <v>862</v>
      </c>
      <c r="D230" s="58">
        <v>2</v>
      </c>
      <c r="E230" s="59">
        <v>180</v>
      </c>
    </row>
    <row r="232" spans="1:5" x14ac:dyDescent="0.35">
      <c r="A232" s="7" t="s">
        <v>30</v>
      </c>
      <c r="B232" s="27" t="s">
        <v>194</v>
      </c>
      <c r="C232" s="2"/>
      <c r="D232" s="2"/>
      <c r="E232" s="2"/>
    </row>
    <row r="233" spans="1:5" x14ac:dyDescent="0.35">
      <c r="A233" s="7" t="s">
        <v>32</v>
      </c>
      <c r="B233" s="27" t="s">
        <v>33</v>
      </c>
      <c r="C233" s="2"/>
      <c r="D233" s="2"/>
      <c r="E233" s="2"/>
    </row>
    <row r="234" spans="1:5" x14ac:dyDescent="0.35">
      <c r="A234" s="9" t="s">
        <v>34</v>
      </c>
      <c r="B234" s="30" t="s">
        <v>35</v>
      </c>
      <c r="C234" s="2"/>
      <c r="D234" s="2"/>
      <c r="E234" s="2"/>
    </row>
    <row r="235" spans="1:5" ht="28" x14ac:dyDescent="0.35">
      <c r="A235" s="8" t="s">
        <v>36</v>
      </c>
      <c r="B235" s="14" t="s">
        <v>105</v>
      </c>
      <c r="C235" s="14" t="s">
        <v>106</v>
      </c>
      <c r="D235" s="14"/>
      <c r="E235" s="22"/>
    </row>
    <row r="237" spans="1:5" x14ac:dyDescent="0.35">
      <c r="E237" s="47" t="s">
        <v>90</v>
      </c>
    </row>
  </sheetData>
  <hyperlinks>
    <hyperlink ref="E33" location="'Невский район'!A1" display="Вернуться к району" xr:uid="{00000000-0004-0000-2300-000000000000}"/>
    <hyperlink ref="E76" location="'Невский район'!A1" display="Вернуться к району" xr:uid="{00000000-0004-0000-2300-000001000000}"/>
    <hyperlink ref="E111" location="'Невский район'!A1" display="Вернуться к району" xr:uid="{00000000-0004-0000-2300-000002000000}"/>
    <hyperlink ref="E147" location="'Невский район'!A1" display="Вернуться к району" xr:uid="{00000000-0004-0000-2300-000003000000}"/>
    <hyperlink ref="E168" location="'Невский район'!A1" display="Вернуться к району" xr:uid="{00000000-0004-0000-2300-000004000000}"/>
    <hyperlink ref="E178" location="'Невский район'!A1" display="Вернуться к району" xr:uid="{00000000-0004-0000-2300-000005000000}"/>
    <hyperlink ref="E188" location="'Невский район'!A1" display="Вернуться к району" xr:uid="{00000000-0004-0000-2300-000006000000}"/>
    <hyperlink ref="E198" location="'Невский район'!A1" display="Вернуться к району" xr:uid="{00000000-0004-0000-2300-000007000000}"/>
    <hyperlink ref="E208" location="'Невский район'!A1" display="Вернуться к району" xr:uid="{00000000-0004-0000-2300-000008000000}"/>
    <hyperlink ref="E218" location="'Невский район'!A1" display="Вернуться к району" xr:uid="{00000000-0004-0000-2300-000009000000}"/>
    <hyperlink ref="E227" location="'Невский район'!A1" display="Вернуться к району" xr:uid="{00000000-0004-0000-2300-00000A000000}"/>
    <hyperlink ref="E237" location="'Невский район'!A1" display="Вернуться к району" xr:uid="{00000000-0004-0000-2300-00000B00000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583"/>
  <sheetViews>
    <sheetView topLeftCell="A583" workbookViewId="0">
      <selection activeCell="D126" sqref="D126"/>
    </sheetView>
  </sheetViews>
  <sheetFormatPr defaultColWidth="8.81640625" defaultRowHeight="14.5" x14ac:dyDescent="0.35"/>
  <cols>
    <col min="1" max="1" width="26.7265625" customWidth="1"/>
    <col min="2" max="2" width="27.81640625" customWidth="1"/>
    <col min="3" max="3" width="18.453125" customWidth="1"/>
    <col min="4" max="4" width="20.81640625" customWidth="1"/>
    <col min="5" max="5" width="23.26953125" customWidth="1"/>
  </cols>
  <sheetData>
    <row r="1" spans="1:5" x14ac:dyDescent="0.35">
      <c r="A1" s="36" t="s">
        <v>10</v>
      </c>
      <c r="B1" s="36" t="s">
        <v>11</v>
      </c>
      <c r="C1" s="36" t="s">
        <v>12</v>
      </c>
      <c r="D1" s="36" t="s">
        <v>230</v>
      </c>
      <c r="E1" s="36" t="s">
        <v>14</v>
      </c>
    </row>
    <row r="2" spans="1:5" x14ac:dyDescent="0.35">
      <c r="A2" s="60" t="s">
        <v>243</v>
      </c>
      <c r="B2" s="61" t="s">
        <v>244</v>
      </c>
      <c r="C2" s="62" t="s">
        <v>245</v>
      </c>
      <c r="D2" s="60">
        <v>9</v>
      </c>
      <c r="E2" s="63">
        <f t="shared" ref="E2:E19" si="0">D2*36</f>
        <v>324</v>
      </c>
    </row>
    <row r="3" spans="1:5" x14ac:dyDescent="0.35">
      <c r="A3" s="60" t="s">
        <v>243</v>
      </c>
      <c r="B3" s="61" t="s">
        <v>246</v>
      </c>
      <c r="C3" s="64" t="s">
        <v>247</v>
      </c>
      <c r="D3" s="61">
        <v>3</v>
      </c>
      <c r="E3" s="63">
        <f t="shared" si="0"/>
        <v>108</v>
      </c>
    </row>
    <row r="4" spans="1:5" x14ac:dyDescent="0.35">
      <c r="A4" s="60" t="s">
        <v>243</v>
      </c>
      <c r="B4" s="61" t="s">
        <v>246</v>
      </c>
      <c r="C4" s="64" t="s">
        <v>248</v>
      </c>
      <c r="D4" s="61">
        <v>9</v>
      </c>
      <c r="E4" s="63">
        <f t="shared" si="0"/>
        <v>324</v>
      </c>
    </row>
    <row r="5" spans="1:5" x14ac:dyDescent="0.35">
      <c r="A5" s="60" t="s">
        <v>243</v>
      </c>
      <c r="B5" s="61" t="s">
        <v>249</v>
      </c>
      <c r="C5" s="64" t="s">
        <v>250</v>
      </c>
      <c r="D5" s="61">
        <v>4</v>
      </c>
      <c r="E5" s="63">
        <f t="shared" si="0"/>
        <v>144</v>
      </c>
    </row>
    <row r="6" spans="1:5" x14ac:dyDescent="0.35">
      <c r="A6" s="60" t="s">
        <v>243</v>
      </c>
      <c r="B6" s="60" t="s">
        <v>251</v>
      </c>
      <c r="C6" s="65" t="s">
        <v>253</v>
      </c>
      <c r="D6" s="65">
        <v>3</v>
      </c>
      <c r="E6" s="63">
        <f t="shared" si="0"/>
        <v>108</v>
      </c>
    </row>
    <row r="7" spans="1:5" x14ac:dyDescent="0.35">
      <c r="A7" s="60" t="s">
        <v>243</v>
      </c>
      <c r="B7" s="65" t="s">
        <v>254</v>
      </c>
      <c r="C7" s="65">
        <v>108</v>
      </c>
      <c r="D7" s="65">
        <v>4</v>
      </c>
      <c r="E7" s="63">
        <f t="shared" si="0"/>
        <v>144</v>
      </c>
    </row>
    <row r="8" spans="1:5" x14ac:dyDescent="0.35">
      <c r="A8" s="60" t="s">
        <v>243</v>
      </c>
      <c r="B8" s="65" t="s">
        <v>255</v>
      </c>
      <c r="C8" s="65">
        <v>121</v>
      </c>
      <c r="D8" s="65">
        <v>2</v>
      </c>
      <c r="E8" s="63">
        <f t="shared" si="0"/>
        <v>72</v>
      </c>
    </row>
    <row r="9" spans="1:5" x14ac:dyDescent="0.35">
      <c r="A9" s="60" t="s">
        <v>243</v>
      </c>
      <c r="B9" s="65" t="s">
        <v>255</v>
      </c>
      <c r="C9" s="65">
        <v>98</v>
      </c>
      <c r="D9" s="65">
        <v>1</v>
      </c>
      <c r="E9" s="63">
        <f t="shared" si="0"/>
        <v>36</v>
      </c>
    </row>
    <row r="10" spans="1:5" x14ac:dyDescent="0.35">
      <c r="A10" s="60" t="s">
        <v>243</v>
      </c>
      <c r="B10" s="65" t="s">
        <v>256</v>
      </c>
      <c r="C10" s="65">
        <v>205</v>
      </c>
      <c r="D10" s="65">
        <v>8</v>
      </c>
      <c r="E10" s="63">
        <f t="shared" si="0"/>
        <v>288</v>
      </c>
    </row>
    <row r="11" spans="1:5" x14ac:dyDescent="0.35">
      <c r="A11" s="60" t="s">
        <v>243</v>
      </c>
      <c r="B11" s="60" t="s">
        <v>257</v>
      </c>
      <c r="C11" s="62" t="s">
        <v>258</v>
      </c>
      <c r="D11" s="60">
        <v>10</v>
      </c>
      <c r="E11" s="63">
        <f t="shared" si="0"/>
        <v>360</v>
      </c>
    </row>
    <row r="12" spans="1:5" x14ac:dyDescent="0.35">
      <c r="A12" s="60" t="s">
        <v>243</v>
      </c>
      <c r="B12" s="60" t="s">
        <v>257</v>
      </c>
      <c r="C12" s="62" t="s">
        <v>259</v>
      </c>
      <c r="D12" s="60">
        <v>6</v>
      </c>
      <c r="E12" s="63">
        <f t="shared" si="0"/>
        <v>216</v>
      </c>
    </row>
    <row r="13" spans="1:5" x14ac:dyDescent="0.35">
      <c r="A13" s="60" t="s">
        <v>243</v>
      </c>
      <c r="B13" s="65" t="s">
        <v>260</v>
      </c>
      <c r="C13" s="65" t="s">
        <v>261</v>
      </c>
      <c r="D13" s="65">
        <v>4</v>
      </c>
      <c r="E13" s="63">
        <f t="shared" si="0"/>
        <v>144</v>
      </c>
    </row>
    <row r="14" spans="1:5" x14ac:dyDescent="0.35">
      <c r="A14" s="60" t="s">
        <v>243</v>
      </c>
      <c r="B14" s="65" t="s">
        <v>260</v>
      </c>
      <c r="C14" s="65" t="s">
        <v>262</v>
      </c>
      <c r="D14" s="65">
        <v>4</v>
      </c>
      <c r="E14" s="63">
        <f t="shared" si="0"/>
        <v>144</v>
      </c>
    </row>
    <row r="15" spans="1:5" x14ac:dyDescent="0.35">
      <c r="A15" s="60" t="s">
        <v>243</v>
      </c>
      <c r="B15" s="65" t="s">
        <v>260</v>
      </c>
      <c r="C15" s="65" t="s">
        <v>263</v>
      </c>
      <c r="D15" s="65">
        <v>8</v>
      </c>
      <c r="E15" s="63">
        <f t="shared" si="0"/>
        <v>288</v>
      </c>
    </row>
    <row r="16" spans="1:5" x14ac:dyDescent="0.35">
      <c r="A16" s="60" t="s">
        <v>243</v>
      </c>
      <c r="B16" s="65" t="s">
        <v>260</v>
      </c>
      <c r="C16" s="65" t="s">
        <v>264</v>
      </c>
      <c r="D16" s="65">
        <v>4</v>
      </c>
      <c r="E16" s="63">
        <f t="shared" si="0"/>
        <v>144</v>
      </c>
    </row>
    <row r="17" spans="1:5" x14ac:dyDescent="0.35">
      <c r="A17" s="60" t="s">
        <v>243</v>
      </c>
      <c r="B17" s="65" t="s">
        <v>260</v>
      </c>
      <c r="C17" s="65" t="s">
        <v>265</v>
      </c>
      <c r="D17" s="65">
        <v>1</v>
      </c>
      <c r="E17" s="63">
        <f t="shared" si="0"/>
        <v>36</v>
      </c>
    </row>
    <row r="18" spans="1:5" x14ac:dyDescent="0.35">
      <c r="A18" s="60" t="s">
        <v>243</v>
      </c>
      <c r="B18" s="65" t="s">
        <v>260</v>
      </c>
      <c r="C18" s="65" t="s">
        <v>266</v>
      </c>
      <c r="D18" s="65">
        <v>4</v>
      </c>
      <c r="E18" s="63">
        <f t="shared" si="0"/>
        <v>144</v>
      </c>
    </row>
    <row r="19" spans="1:5" ht="15" thickBot="1" x14ac:dyDescent="0.4">
      <c r="A19" s="60" t="s">
        <v>243</v>
      </c>
      <c r="B19" s="65" t="s">
        <v>260</v>
      </c>
      <c r="C19" s="65" t="s">
        <v>267</v>
      </c>
      <c r="D19" s="65">
        <v>6</v>
      </c>
      <c r="E19" s="63">
        <f t="shared" si="0"/>
        <v>216</v>
      </c>
    </row>
    <row r="20" spans="1:5" ht="15" thickBot="1" x14ac:dyDescent="0.4">
      <c r="A20" s="63"/>
      <c r="B20" s="63"/>
      <c r="C20" s="66"/>
      <c r="D20" s="67">
        <f>SUM(D2:D19)</f>
        <v>90</v>
      </c>
      <c r="E20" s="67">
        <f>SUM(E2:E19)</f>
        <v>3240</v>
      </c>
    </row>
    <row r="21" spans="1:5" x14ac:dyDescent="0.35">
      <c r="A21" s="2"/>
      <c r="B21" s="2"/>
      <c r="C21" s="2"/>
      <c r="D21" s="2"/>
      <c r="E21" s="2"/>
    </row>
    <row r="22" spans="1:5" x14ac:dyDescent="0.35">
      <c r="A22" s="7" t="s">
        <v>30</v>
      </c>
      <c r="B22" s="27" t="s">
        <v>31</v>
      </c>
      <c r="C22" s="2"/>
      <c r="D22" s="2"/>
      <c r="E22" s="2"/>
    </row>
    <row r="23" spans="1:5" x14ac:dyDescent="0.35">
      <c r="A23" s="7" t="s">
        <v>32</v>
      </c>
      <c r="B23" s="27" t="s">
        <v>33</v>
      </c>
      <c r="C23" s="2"/>
      <c r="D23" s="2"/>
      <c r="E23" s="2"/>
    </row>
    <row r="24" spans="1:5" x14ac:dyDescent="0.35">
      <c r="A24" s="9" t="s">
        <v>34</v>
      </c>
      <c r="B24" s="30" t="s">
        <v>35</v>
      </c>
      <c r="C24" s="2"/>
      <c r="D24" s="2"/>
      <c r="E24" s="2"/>
    </row>
    <row r="25" spans="1:5" ht="28" x14ac:dyDescent="0.35">
      <c r="A25" s="8" t="s">
        <v>36</v>
      </c>
      <c r="B25" s="14" t="s">
        <v>37</v>
      </c>
      <c r="C25" s="14" t="s">
        <v>38</v>
      </c>
      <c r="D25" s="14" t="s">
        <v>39</v>
      </c>
      <c r="E25" s="14" t="s">
        <v>40</v>
      </c>
    </row>
    <row r="26" spans="1:5" x14ac:dyDescent="0.35">
      <c r="B26" s="98"/>
      <c r="C26" s="98"/>
      <c r="D26" s="98"/>
      <c r="E26" s="98"/>
    </row>
    <row r="27" spans="1:5" x14ac:dyDescent="0.35">
      <c r="B27" s="98"/>
      <c r="C27" s="98"/>
      <c r="D27" s="98"/>
      <c r="E27" s="99" t="s">
        <v>90</v>
      </c>
    </row>
    <row r="28" spans="1:5" x14ac:dyDescent="0.35">
      <c r="B28" s="2"/>
      <c r="C28" s="2"/>
      <c r="D28" s="2"/>
      <c r="E28" s="2"/>
    </row>
    <row r="29" spans="1:5" x14ac:dyDescent="0.35">
      <c r="A29" s="36" t="s">
        <v>10</v>
      </c>
      <c r="B29" s="36" t="s">
        <v>11</v>
      </c>
      <c r="C29" s="36" t="s">
        <v>12</v>
      </c>
      <c r="D29" s="36" t="s">
        <v>230</v>
      </c>
      <c r="E29" s="36" t="s">
        <v>14</v>
      </c>
    </row>
    <row r="30" spans="1:5" x14ac:dyDescent="0.35">
      <c r="A30" s="31" t="s">
        <v>268</v>
      </c>
      <c r="B30" s="68" t="s">
        <v>269</v>
      </c>
      <c r="C30" s="69" t="s">
        <v>270</v>
      </c>
      <c r="D30" s="68">
        <v>2</v>
      </c>
      <c r="E30" s="29">
        <f t="shared" ref="E30:E58" si="1">D30*36</f>
        <v>72</v>
      </c>
    </row>
    <row r="31" spans="1:5" x14ac:dyDescent="0.35">
      <c r="A31" s="31" t="s">
        <v>268</v>
      </c>
      <c r="B31" s="68" t="s">
        <v>269</v>
      </c>
      <c r="C31" s="69" t="s">
        <v>271</v>
      </c>
      <c r="D31" s="68">
        <v>2</v>
      </c>
      <c r="E31" s="29">
        <f t="shared" si="1"/>
        <v>72</v>
      </c>
    </row>
    <row r="32" spans="1:5" x14ac:dyDescent="0.35">
      <c r="A32" s="31" t="s">
        <v>268</v>
      </c>
      <c r="B32" s="68" t="s">
        <v>269</v>
      </c>
      <c r="C32" s="69" t="s">
        <v>272</v>
      </c>
      <c r="D32" s="68">
        <v>2</v>
      </c>
      <c r="E32" s="29">
        <f t="shared" si="1"/>
        <v>72</v>
      </c>
    </row>
    <row r="33" spans="1:5" x14ac:dyDescent="0.35">
      <c r="A33" s="31" t="s">
        <v>268</v>
      </c>
      <c r="B33" s="68" t="s">
        <v>269</v>
      </c>
      <c r="C33" s="69" t="s">
        <v>273</v>
      </c>
      <c r="D33" s="68">
        <v>2</v>
      </c>
      <c r="E33" s="29">
        <f t="shared" si="1"/>
        <v>72</v>
      </c>
    </row>
    <row r="34" spans="1:5" x14ac:dyDescent="0.35">
      <c r="A34" s="31" t="s">
        <v>268</v>
      </c>
      <c r="B34" s="68" t="s">
        <v>269</v>
      </c>
      <c r="C34" s="69" t="s">
        <v>274</v>
      </c>
      <c r="D34" s="68">
        <v>2</v>
      </c>
      <c r="E34" s="29">
        <f t="shared" si="1"/>
        <v>72</v>
      </c>
    </row>
    <row r="35" spans="1:5" x14ac:dyDescent="0.35">
      <c r="A35" s="31" t="s">
        <v>268</v>
      </c>
      <c r="B35" s="68" t="s">
        <v>269</v>
      </c>
      <c r="C35" s="69" t="s">
        <v>275</v>
      </c>
      <c r="D35" s="68">
        <v>2</v>
      </c>
      <c r="E35" s="29">
        <f t="shared" si="1"/>
        <v>72</v>
      </c>
    </row>
    <row r="36" spans="1:5" x14ac:dyDescent="0.35">
      <c r="A36" s="31" t="s">
        <v>268</v>
      </c>
      <c r="B36" s="68" t="s">
        <v>269</v>
      </c>
      <c r="C36" s="69" t="s">
        <v>276</v>
      </c>
      <c r="D36" s="68">
        <v>2</v>
      </c>
      <c r="E36" s="29">
        <f t="shared" si="1"/>
        <v>72</v>
      </c>
    </row>
    <row r="37" spans="1:5" x14ac:dyDescent="0.35">
      <c r="A37" s="31" t="s">
        <v>268</v>
      </c>
      <c r="B37" s="68" t="s">
        <v>269</v>
      </c>
      <c r="C37" s="69" t="s">
        <v>277</v>
      </c>
      <c r="D37" s="68">
        <v>2</v>
      </c>
      <c r="E37" s="29">
        <f t="shared" si="1"/>
        <v>72</v>
      </c>
    </row>
    <row r="38" spans="1:5" x14ac:dyDescent="0.35">
      <c r="A38" s="31" t="s">
        <v>268</v>
      </c>
      <c r="B38" s="68" t="s">
        <v>269</v>
      </c>
      <c r="C38" s="69" t="s">
        <v>278</v>
      </c>
      <c r="D38" s="68">
        <v>1</v>
      </c>
      <c r="E38" s="29">
        <f t="shared" si="1"/>
        <v>36</v>
      </c>
    </row>
    <row r="39" spans="1:5" x14ac:dyDescent="0.35">
      <c r="A39" s="31" t="s">
        <v>268</v>
      </c>
      <c r="B39" s="61" t="s">
        <v>279</v>
      </c>
      <c r="C39" s="64" t="s">
        <v>280</v>
      </c>
      <c r="D39" s="61">
        <v>1</v>
      </c>
      <c r="E39" s="29">
        <f t="shared" si="1"/>
        <v>36</v>
      </c>
    </row>
    <row r="40" spans="1:5" x14ac:dyDescent="0.35">
      <c r="A40" s="31" t="s">
        <v>268</v>
      </c>
      <c r="B40" s="61" t="s">
        <v>279</v>
      </c>
      <c r="C40" s="64" t="s">
        <v>281</v>
      </c>
      <c r="D40" s="61">
        <v>1</v>
      </c>
      <c r="E40" s="29">
        <f t="shared" si="1"/>
        <v>36</v>
      </c>
    </row>
    <row r="41" spans="1:5" x14ac:dyDescent="0.35">
      <c r="A41" s="31" t="s">
        <v>268</v>
      </c>
      <c r="B41" s="61" t="s">
        <v>246</v>
      </c>
      <c r="C41" s="64" t="s">
        <v>282</v>
      </c>
      <c r="D41" s="61">
        <v>1</v>
      </c>
      <c r="E41" s="29">
        <f t="shared" si="1"/>
        <v>36</v>
      </c>
    </row>
    <row r="42" spans="1:5" x14ac:dyDescent="0.35">
      <c r="A42" s="31" t="s">
        <v>268</v>
      </c>
      <c r="B42" s="61" t="s">
        <v>246</v>
      </c>
      <c r="C42" s="64" t="s">
        <v>283</v>
      </c>
      <c r="D42" s="61">
        <v>1</v>
      </c>
      <c r="E42" s="29">
        <f t="shared" si="1"/>
        <v>36</v>
      </c>
    </row>
    <row r="43" spans="1:5" x14ac:dyDescent="0.35">
      <c r="A43" s="31" t="s">
        <v>268</v>
      </c>
      <c r="B43" s="61" t="s">
        <v>246</v>
      </c>
      <c r="C43" s="64" t="s">
        <v>284</v>
      </c>
      <c r="D43" s="61">
        <v>1</v>
      </c>
      <c r="E43" s="29">
        <f t="shared" si="1"/>
        <v>36</v>
      </c>
    </row>
    <row r="44" spans="1:5" x14ac:dyDescent="0.35">
      <c r="A44" s="31" t="s">
        <v>268</v>
      </c>
      <c r="B44" s="61" t="s">
        <v>244</v>
      </c>
      <c r="C44" s="64" t="s">
        <v>285</v>
      </c>
      <c r="D44" s="61">
        <v>2</v>
      </c>
      <c r="E44" s="29">
        <f t="shared" si="1"/>
        <v>72</v>
      </c>
    </row>
    <row r="45" spans="1:5" x14ac:dyDescent="0.35">
      <c r="A45" s="31" t="s">
        <v>268</v>
      </c>
      <c r="B45" s="61" t="s">
        <v>244</v>
      </c>
      <c r="C45" s="64" t="s">
        <v>286</v>
      </c>
      <c r="D45" s="61">
        <v>4</v>
      </c>
      <c r="E45" s="29">
        <f t="shared" si="1"/>
        <v>144</v>
      </c>
    </row>
    <row r="46" spans="1:5" x14ac:dyDescent="0.35">
      <c r="A46" s="31" t="s">
        <v>268</v>
      </c>
      <c r="B46" s="61" t="s">
        <v>244</v>
      </c>
      <c r="C46" s="64" t="s">
        <v>287</v>
      </c>
      <c r="D46" s="61">
        <v>1</v>
      </c>
      <c r="E46" s="29">
        <f t="shared" si="1"/>
        <v>36</v>
      </c>
    </row>
    <row r="47" spans="1:5" x14ac:dyDescent="0.35">
      <c r="A47" s="31" t="s">
        <v>268</v>
      </c>
      <c r="B47" s="61" t="s">
        <v>244</v>
      </c>
      <c r="C47" s="64" t="s">
        <v>288</v>
      </c>
      <c r="D47" s="61">
        <v>1</v>
      </c>
      <c r="E47" s="29">
        <f t="shared" si="1"/>
        <v>36</v>
      </c>
    </row>
    <row r="48" spans="1:5" x14ac:dyDescent="0.35">
      <c r="A48" s="31" t="s">
        <v>268</v>
      </c>
      <c r="B48" s="61" t="s">
        <v>244</v>
      </c>
      <c r="C48" s="64" t="s">
        <v>289</v>
      </c>
      <c r="D48" s="61">
        <v>2</v>
      </c>
      <c r="E48" s="29">
        <f t="shared" si="1"/>
        <v>72</v>
      </c>
    </row>
    <row r="49" spans="1:5" x14ac:dyDescent="0.35">
      <c r="A49" s="31" t="s">
        <v>268</v>
      </c>
      <c r="B49" s="61" t="s">
        <v>244</v>
      </c>
      <c r="C49" s="64" t="s">
        <v>290</v>
      </c>
      <c r="D49" s="61">
        <v>4</v>
      </c>
      <c r="E49" s="29">
        <f t="shared" si="1"/>
        <v>144</v>
      </c>
    </row>
    <row r="50" spans="1:5" x14ac:dyDescent="0.35">
      <c r="A50" s="31" t="s">
        <v>268</v>
      </c>
      <c r="B50" s="68" t="s">
        <v>291</v>
      </c>
      <c r="C50" s="69" t="s">
        <v>292</v>
      </c>
      <c r="D50" s="68">
        <v>2</v>
      </c>
      <c r="E50" s="29">
        <f t="shared" si="1"/>
        <v>72</v>
      </c>
    </row>
    <row r="51" spans="1:5" x14ac:dyDescent="0.35">
      <c r="A51" s="31" t="s">
        <v>268</v>
      </c>
      <c r="B51" s="68" t="s">
        <v>293</v>
      </c>
      <c r="C51" s="69" t="s">
        <v>294</v>
      </c>
      <c r="D51" s="68">
        <v>2</v>
      </c>
      <c r="E51" s="29">
        <f t="shared" si="1"/>
        <v>72</v>
      </c>
    </row>
    <row r="52" spans="1:5" x14ac:dyDescent="0.35">
      <c r="A52" s="31" t="s">
        <v>268</v>
      </c>
      <c r="B52" s="68" t="s">
        <v>295</v>
      </c>
      <c r="C52" s="69" t="s">
        <v>296</v>
      </c>
      <c r="D52" s="68">
        <v>4</v>
      </c>
      <c r="E52" s="29">
        <f t="shared" si="1"/>
        <v>144</v>
      </c>
    </row>
    <row r="53" spans="1:5" x14ac:dyDescent="0.35">
      <c r="A53" s="31" t="s">
        <v>268</v>
      </c>
      <c r="B53" s="29" t="s">
        <v>297</v>
      </c>
      <c r="C53" s="29">
        <v>22</v>
      </c>
      <c r="D53" s="29">
        <v>2</v>
      </c>
      <c r="E53" s="29">
        <f t="shared" si="1"/>
        <v>72</v>
      </c>
    </row>
    <row r="54" spans="1:5" x14ac:dyDescent="0.35">
      <c r="A54" s="31" t="s">
        <v>268</v>
      </c>
      <c r="B54" s="29" t="s">
        <v>298</v>
      </c>
      <c r="C54" s="29">
        <v>10</v>
      </c>
      <c r="D54" s="29">
        <v>2</v>
      </c>
      <c r="E54" s="29">
        <f t="shared" si="1"/>
        <v>72</v>
      </c>
    </row>
    <row r="55" spans="1:5" x14ac:dyDescent="0.35">
      <c r="A55" s="31" t="s">
        <v>268</v>
      </c>
      <c r="B55" s="29" t="s">
        <v>298</v>
      </c>
      <c r="C55" s="29">
        <v>22</v>
      </c>
      <c r="D55" s="29">
        <v>3</v>
      </c>
      <c r="E55" s="29">
        <f t="shared" si="1"/>
        <v>108</v>
      </c>
    </row>
    <row r="56" spans="1:5" x14ac:dyDescent="0.35">
      <c r="A56" s="31" t="s">
        <v>268</v>
      </c>
      <c r="B56" s="29" t="s">
        <v>256</v>
      </c>
      <c r="C56" s="29" t="s">
        <v>299</v>
      </c>
      <c r="D56" s="29">
        <v>4</v>
      </c>
      <c r="E56" s="29">
        <f t="shared" si="1"/>
        <v>144</v>
      </c>
    </row>
    <row r="57" spans="1:5" x14ac:dyDescent="0.35">
      <c r="A57" s="31" t="s">
        <v>268</v>
      </c>
      <c r="B57" s="29" t="s">
        <v>256</v>
      </c>
      <c r="C57" s="29">
        <v>147</v>
      </c>
      <c r="D57" s="29">
        <v>4</v>
      </c>
      <c r="E57" s="29">
        <f t="shared" si="1"/>
        <v>144</v>
      </c>
    </row>
    <row r="58" spans="1:5" ht="15" thickBot="1" x14ac:dyDescent="0.4">
      <c r="A58" s="31" t="s">
        <v>268</v>
      </c>
      <c r="B58" s="29" t="s">
        <v>256</v>
      </c>
      <c r="C58" s="29">
        <v>153</v>
      </c>
      <c r="D58" s="29">
        <v>6</v>
      </c>
      <c r="E58" s="29">
        <f t="shared" si="1"/>
        <v>216</v>
      </c>
    </row>
    <row r="59" spans="1:5" ht="15" thickBot="1" x14ac:dyDescent="0.4">
      <c r="A59" s="63"/>
      <c r="B59" s="63"/>
      <c r="C59" s="66"/>
      <c r="D59" s="67">
        <f>SUM(D30:D58)</f>
        <v>65</v>
      </c>
      <c r="E59" s="67">
        <f>SUM(E30:E58)</f>
        <v>2340</v>
      </c>
    </row>
    <row r="60" spans="1:5" x14ac:dyDescent="0.35">
      <c r="A60" s="2"/>
      <c r="B60" s="2"/>
      <c r="C60" s="2"/>
      <c r="D60" s="2"/>
      <c r="E60" s="2"/>
    </row>
    <row r="61" spans="1:5" x14ac:dyDescent="0.35">
      <c r="A61" s="7" t="s">
        <v>30</v>
      </c>
      <c r="B61" s="27" t="s">
        <v>31</v>
      </c>
      <c r="C61" s="2"/>
      <c r="D61" s="2"/>
      <c r="E61" s="2"/>
    </row>
    <row r="62" spans="1:5" x14ac:dyDescent="0.35">
      <c r="A62" s="7" t="s">
        <v>32</v>
      </c>
      <c r="B62" s="27" t="s">
        <v>33</v>
      </c>
      <c r="C62" s="2"/>
      <c r="D62" s="2"/>
      <c r="E62" s="2"/>
    </row>
    <row r="63" spans="1:5" x14ac:dyDescent="0.35">
      <c r="A63" s="9" t="s">
        <v>34</v>
      </c>
      <c r="B63" s="30" t="s">
        <v>35</v>
      </c>
      <c r="C63" s="2"/>
      <c r="D63" s="2"/>
      <c r="E63" s="2"/>
    </row>
    <row r="64" spans="1:5" ht="28" x14ac:dyDescent="0.35">
      <c r="A64" s="8" t="s">
        <v>36</v>
      </c>
      <c r="B64" s="14" t="s">
        <v>37</v>
      </c>
      <c r="C64" s="14" t="s">
        <v>38</v>
      </c>
      <c r="D64" s="14" t="s">
        <v>39</v>
      </c>
      <c r="E64" s="14" t="s">
        <v>40</v>
      </c>
    </row>
    <row r="65" spans="1:5" x14ac:dyDescent="0.35">
      <c r="B65" s="98"/>
      <c r="C65" s="98"/>
      <c r="D65" s="98"/>
      <c r="E65" s="98"/>
    </row>
    <row r="66" spans="1:5" x14ac:dyDescent="0.35">
      <c r="B66" s="98"/>
      <c r="C66" s="98"/>
      <c r="D66" s="98"/>
      <c r="E66" s="99" t="s">
        <v>90</v>
      </c>
    </row>
    <row r="67" spans="1:5" x14ac:dyDescent="0.35">
      <c r="B67" s="2"/>
      <c r="C67" s="2"/>
      <c r="D67" s="2"/>
      <c r="E67" s="2"/>
    </row>
    <row r="68" spans="1:5" x14ac:dyDescent="0.35">
      <c r="A68" s="36" t="s">
        <v>10</v>
      </c>
      <c r="B68" s="36" t="s">
        <v>11</v>
      </c>
      <c r="C68" s="36" t="s">
        <v>12</v>
      </c>
      <c r="D68" s="36" t="s">
        <v>230</v>
      </c>
      <c r="E68" s="36" t="s">
        <v>14</v>
      </c>
    </row>
    <row r="69" spans="1:5" x14ac:dyDescent="0.35">
      <c r="A69" s="31" t="s">
        <v>300</v>
      </c>
      <c r="B69" s="31" t="s">
        <v>244</v>
      </c>
      <c r="C69" s="31">
        <v>220</v>
      </c>
      <c r="D69" s="31">
        <v>10</v>
      </c>
      <c r="E69" s="29">
        <f>D69*36</f>
        <v>360</v>
      </c>
    </row>
    <row r="70" spans="1:5" x14ac:dyDescent="0.35">
      <c r="A70" s="31" t="s">
        <v>300</v>
      </c>
      <c r="B70" s="31" t="s">
        <v>301</v>
      </c>
      <c r="C70" s="31">
        <v>22</v>
      </c>
      <c r="D70" s="31">
        <v>5</v>
      </c>
      <c r="E70" s="29">
        <f t="shared" ref="E70:E96" si="2">D70*36</f>
        <v>180</v>
      </c>
    </row>
    <row r="71" spans="1:5" x14ac:dyDescent="0.35">
      <c r="A71" s="31" t="s">
        <v>300</v>
      </c>
      <c r="B71" s="31" t="s">
        <v>301</v>
      </c>
      <c r="C71" s="31">
        <v>43</v>
      </c>
      <c r="D71" s="31">
        <v>2</v>
      </c>
      <c r="E71" s="29">
        <f t="shared" si="2"/>
        <v>72</v>
      </c>
    </row>
    <row r="72" spans="1:5" x14ac:dyDescent="0.35">
      <c r="A72" s="31" t="s">
        <v>300</v>
      </c>
      <c r="B72" s="31" t="s">
        <v>301</v>
      </c>
      <c r="C72" s="31">
        <v>54</v>
      </c>
      <c r="D72" s="31">
        <v>1</v>
      </c>
      <c r="E72" s="29">
        <f t="shared" si="2"/>
        <v>36</v>
      </c>
    </row>
    <row r="73" spans="1:5" x14ac:dyDescent="0.35">
      <c r="A73" s="31" t="s">
        <v>300</v>
      </c>
      <c r="B73" s="31" t="s">
        <v>302</v>
      </c>
      <c r="C73" s="31">
        <v>4</v>
      </c>
      <c r="D73" s="31">
        <v>1</v>
      </c>
      <c r="E73" s="29">
        <f t="shared" si="2"/>
        <v>36</v>
      </c>
    </row>
    <row r="74" spans="1:5" x14ac:dyDescent="0.35">
      <c r="A74" s="31" t="s">
        <v>300</v>
      </c>
      <c r="B74" s="31" t="s">
        <v>303</v>
      </c>
      <c r="C74" s="31">
        <v>49</v>
      </c>
      <c r="D74" s="31">
        <v>4</v>
      </c>
      <c r="E74" s="29">
        <f t="shared" si="2"/>
        <v>144</v>
      </c>
    </row>
    <row r="75" spans="1:5" x14ac:dyDescent="0.35">
      <c r="A75" s="31" t="s">
        <v>300</v>
      </c>
      <c r="B75" s="31" t="s">
        <v>303</v>
      </c>
      <c r="C75" s="31">
        <v>63</v>
      </c>
      <c r="D75" s="31">
        <v>4</v>
      </c>
      <c r="E75" s="29">
        <f t="shared" si="2"/>
        <v>144</v>
      </c>
    </row>
    <row r="76" spans="1:5" x14ac:dyDescent="0.35">
      <c r="A76" s="31" t="s">
        <v>300</v>
      </c>
      <c r="B76" s="31" t="s">
        <v>303</v>
      </c>
      <c r="C76" s="31">
        <v>71</v>
      </c>
      <c r="D76" s="31">
        <v>2</v>
      </c>
      <c r="E76" s="29">
        <f t="shared" si="2"/>
        <v>72</v>
      </c>
    </row>
    <row r="77" spans="1:5" x14ac:dyDescent="0.35">
      <c r="A77" s="31" t="s">
        <v>300</v>
      </c>
      <c r="B77" s="31" t="s">
        <v>303</v>
      </c>
      <c r="C77" s="31">
        <v>83</v>
      </c>
      <c r="D77" s="31">
        <v>2</v>
      </c>
      <c r="E77" s="29">
        <f t="shared" si="2"/>
        <v>72</v>
      </c>
    </row>
    <row r="78" spans="1:5" x14ac:dyDescent="0.35">
      <c r="A78" s="31" t="s">
        <v>300</v>
      </c>
      <c r="B78" s="31" t="s">
        <v>304</v>
      </c>
      <c r="C78" s="31">
        <v>64</v>
      </c>
      <c r="D78" s="31">
        <v>2</v>
      </c>
      <c r="E78" s="29">
        <f t="shared" si="2"/>
        <v>72</v>
      </c>
    </row>
    <row r="79" spans="1:5" x14ac:dyDescent="0.35">
      <c r="A79" s="31" t="s">
        <v>300</v>
      </c>
      <c r="B79" s="31" t="s">
        <v>302</v>
      </c>
      <c r="C79" s="31">
        <v>14</v>
      </c>
      <c r="D79" s="31">
        <v>1</v>
      </c>
      <c r="E79" s="29">
        <f t="shared" si="2"/>
        <v>36</v>
      </c>
    </row>
    <row r="80" spans="1:5" x14ac:dyDescent="0.35">
      <c r="A80" s="31" t="s">
        <v>300</v>
      </c>
      <c r="B80" s="31" t="s">
        <v>302</v>
      </c>
      <c r="C80" s="31">
        <v>22</v>
      </c>
      <c r="D80" s="31">
        <v>2</v>
      </c>
      <c r="E80" s="29">
        <f t="shared" si="2"/>
        <v>72</v>
      </c>
    </row>
    <row r="81" spans="1:5" x14ac:dyDescent="0.35">
      <c r="A81" s="31" t="s">
        <v>300</v>
      </c>
      <c r="B81" s="31" t="s">
        <v>302</v>
      </c>
      <c r="C81" s="31">
        <v>5</v>
      </c>
      <c r="D81" s="31">
        <v>2</v>
      </c>
      <c r="E81" s="29">
        <f t="shared" si="2"/>
        <v>72</v>
      </c>
    </row>
    <row r="82" spans="1:5" x14ac:dyDescent="0.35">
      <c r="A82" s="31" t="s">
        <v>300</v>
      </c>
      <c r="B82" s="31" t="s">
        <v>304</v>
      </c>
      <c r="C82" s="31">
        <v>44</v>
      </c>
      <c r="D82" s="31">
        <v>1</v>
      </c>
      <c r="E82" s="29">
        <f t="shared" si="2"/>
        <v>36</v>
      </c>
    </row>
    <row r="83" spans="1:5" x14ac:dyDescent="0.35">
      <c r="A83" s="31" t="s">
        <v>300</v>
      </c>
      <c r="B83" s="31" t="s">
        <v>304</v>
      </c>
      <c r="C83" s="31">
        <v>46</v>
      </c>
      <c r="D83" s="31">
        <v>1</v>
      </c>
      <c r="E83" s="29">
        <f t="shared" si="2"/>
        <v>36</v>
      </c>
    </row>
    <row r="84" spans="1:5" x14ac:dyDescent="0.35">
      <c r="A84" s="31" t="s">
        <v>300</v>
      </c>
      <c r="B84" s="31" t="s">
        <v>301</v>
      </c>
      <c r="C84" s="31" t="s">
        <v>305</v>
      </c>
      <c r="D84" s="31">
        <v>4</v>
      </c>
      <c r="E84" s="29">
        <f t="shared" si="2"/>
        <v>144</v>
      </c>
    </row>
    <row r="85" spans="1:5" x14ac:dyDescent="0.35">
      <c r="A85" s="31" t="s">
        <v>300</v>
      </c>
      <c r="B85" s="31" t="s">
        <v>301</v>
      </c>
      <c r="C85" s="31" t="s">
        <v>306</v>
      </c>
      <c r="D85" s="31">
        <v>2</v>
      </c>
      <c r="E85" s="29">
        <f t="shared" si="2"/>
        <v>72</v>
      </c>
    </row>
    <row r="86" spans="1:5" x14ac:dyDescent="0.35">
      <c r="A86" s="31" t="s">
        <v>300</v>
      </c>
      <c r="B86" s="31" t="s">
        <v>307</v>
      </c>
      <c r="C86" s="31">
        <v>10</v>
      </c>
      <c r="D86" s="31">
        <v>4</v>
      </c>
      <c r="E86" s="29">
        <f t="shared" si="2"/>
        <v>144</v>
      </c>
    </row>
    <row r="87" spans="1:5" x14ac:dyDescent="0.35">
      <c r="A87" s="31" t="s">
        <v>300</v>
      </c>
      <c r="B87" s="31" t="s">
        <v>307</v>
      </c>
      <c r="C87" s="31">
        <v>14</v>
      </c>
      <c r="D87" s="31">
        <v>4</v>
      </c>
      <c r="E87" s="29">
        <f t="shared" si="2"/>
        <v>144</v>
      </c>
    </row>
    <row r="88" spans="1:5" x14ac:dyDescent="0.35">
      <c r="A88" s="31" t="s">
        <v>300</v>
      </c>
      <c r="B88" s="31" t="s">
        <v>307</v>
      </c>
      <c r="C88" s="31" t="s">
        <v>308</v>
      </c>
      <c r="D88" s="31">
        <v>12</v>
      </c>
      <c r="E88" s="29">
        <f t="shared" si="2"/>
        <v>432</v>
      </c>
    </row>
    <row r="89" spans="1:5" x14ac:dyDescent="0.35">
      <c r="A89" s="31" t="s">
        <v>300</v>
      </c>
      <c r="B89" s="31" t="s">
        <v>307</v>
      </c>
      <c r="C89" s="31">
        <v>2</v>
      </c>
      <c r="D89" s="31">
        <v>5</v>
      </c>
      <c r="E89" s="29">
        <f t="shared" si="2"/>
        <v>180</v>
      </c>
    </row>
    <row r="90" spans="1:5" x14ac:dyDescent="0.35">
      <c r="A90" s="31" t="s">
        <v>300</v>
      </c>
      <c r="B90" s="31" t="s">
        <v>309</v>
      </c>
      <c r="C90" s="31" t="s">
        <v>137</v>
      </c>
      <c r="D90" s="31">
        <v>4</v>
      </c>
      <c r="E90" s="29">
        <f t="shared" si="2"/>
        <v>144</v>
      </c>
    </row>
    <row r="91" spans="1:5" x14ac:dyDescent="0.35">
      <c r="A91" s="31" t="s">
        <v>300</v>
      </c>
      <c r="B91" s="31" t="s">
        <v>309</v>
      </c>
      <c r="C91" s="31" t="s">
        <v>138</v>
      </c>
      <c r="D91" s="31">
        <v>2</v>
      </c>
      <c r="E91" s="29">
        <f t="shared" si="2"/>
        <v>72</v>
      </c>
    </row>
    <row r="92" spans="1:5" x14ac:dyDescent="0.35">
      <c r="A92" s="31" t="s">
        <v>300</v>
      </c>
      <c r="B92" s="31" t="s">
        <v>310</v>
      </c>
      <c r="C92" s="31">
        <v>18</v>
      </c>
      <c r="D92" s="31">
        <v>4</v>
      </c>
      <c r="E92" s="29">
        <f t="shared" si="2"/>
        <v>144</v>
      </c>
    </row>
    <row r="93" spans="1:5" x14ac:dyDescent="0.35">
      <c r="A93" s="31" t="s">
        <v>300</v>
      </c>
      <c r="B93" s="31" t="s">
        <v>310</v>
      </c>
      <c r="C93" s="31">
        <v>4</v>
      </c>
      <c r="D93" s="31">
        <v>4</v>
      </c>
      <c r="E93" s="29">
        <f t="shared" si="2"/>
        <v>144</v>
      </c>
    </row>
    <row r="94" spans="1:5" x14ac:dyDescent="0.35">
      <c r="A94" s="31" t="s">
        <v>300</v>
      </c>
      <c r="B94" s="31" t="s">
        <v>310</v>
      </c>
      <c r="C94" s="31">
        <v>6</v>
      </c>
      <c r="D94" s="31">
        <v>4</v>
      </c>
      <c r="E94" s="29">
        <f t="shared" si="2"/>
        <v>144</v>
      </c>
    </row>
    <row r="95" spans="1:5" x14ac:dyDescent="0.35">
      <c r="A95" s="31" t="s">
        <v>300</v>
      </c>
      <c r="B95" s="31" t="s">
        <v>310</v>
      </c>
      <c r="C95" s="31">
        <v>8</v>
      </c>
      <c r="D95" s="31">
        <v>3</v>
      </c>
      <c r="E95" s="29">
        <f t="shared" si="2"/>
        <v>108</v>
      </c>
    </row>
    <row r="96" spans="1:5" ht="15" thickBot="1" x14ac:dyDescent="0.4">
      <c r="A96" s="31" t="s">
        <v>300</v>
      </c>
      <c r="B96" s="31" t="s">
        <v>311</v>
      </c>
      <c r="C96" s="31">
        <v>37</v>
      </c>
      <c r="D96" s="31">
        <v>3</v>
      </c>
      <c r="E96" s="29">
        <f t="shared" si="2"/>
        <v>108</v>
      </c>
    </row>
    <row r="97" spans="1:5" ht="15" thickBot="1" x14ac:dyDescent="0.4">
      <c r="A97" s="63"/>
      <c r="B97" s="63"/>
      <c r="C97" s="66"/>
      <c r="D97" s="67">
        <f>SUM(D69:D96)</f>
        <v>95</v>
      </c>
      <c r="E97" s="67">
        <f>SUM(E69:E96)</f>
        <v>3420</v>
      </c>
    </row>
    <row r="98" spans="1:5" x14ac:dyDescent="0.35">
      <c r="A98" s="2"/>
      <c r="B98" s="2"/>
      <c r="C98" s="2"/>
      <c r="D98" s="2"/>
      <c r="E98" s="2"/>
    </row>
    <row r="99" spans="1:5" x14ac:dyDescent="0.35">
      <c r="A99" s="7" t="s">
        <v>30</v>
      </c>
      <c r="B99" s="27" t="s">
        <v>31</v>
      </c>
      <c r="C99" s="2"/>
      <c r="D99" s="2"/>
      <c r="E99" s="2"/>
    </row>
    <row r="100" spans="1:5" x14ac:dyDescent="0.35">
      <c r="A100" s="7" t="s">
        <v>32</v>
      </c>
      <c r="B100" s="27" t="s">
        <v>33</v>
      </c>
      <c r="C100" s="2"/>
      <c r="D100" s="2"/>
      <c r="E100" s="2"/>
    </row>
    <row r="101" spans="1:5" x14ac:dyDescent="0.35">
      <c r="A101" s="9" t="s">
        <v>34</v>
      </c>
      <c r="B101" s="30" t="s">
        <v>35</v>
      </c>
      <c r="C101" s="2"/>
      <c r="D101" s="2"/>
      <c r="E101" s="2"/>
    </row>
    <row r="102" spans="1:5" ht="28" x14ac:dyDescent="0.35">
      <c r="A102" s="8" t="s">
        <v>36</v>
      </c>
      <c r="B102" s="14" t="s">
        <v>37</v>
      </c>
      <c r="C102" s="14" t="s">
        <v>38</v>
      </c>
      <c r="D102" s="14" t="s">
        <v>39</v>
      </c>
      <c r="E102" s="14" t="s">
        <v>40</v>
      </c>
    </row>
    <row r="103" spans="1:5" x14ac:dyDescent="0.35">
      <c r="B103" s="98"/>
      <c r="C103" s="98"/>
      <c r="D103" s="98"/>
      <c r="E103" s="98"/>
    </row>
    <row r="104" spans="1:5" x14ac:dyDescent="0.35">
      <c r="B104" s="98"/>
      <c r="C104" s="98"/>
      <c r="D104" s="98"/>
      <c r="E104" s="99" t="s">
        <v>90</v>
      </c>
    </row>
    <row r="105" spans="1:5" x14ac:dyDescent="0.35">
      <c r="B105" s="2"/>
      <c r="C105" s="2"/>
      <c r="D105" s="2"/>
      <c r="E105" s="2"/>
    </row>
    <row r="106" spans="1:5" x14ac:dyDescent="0.35">
      <c r="A106" s="36" t="s">
        <v>10</v>
      </c>
      <c r="B106" s="36" t="s">
        <v>11</v>
      </c>
      <c r="C106" s="36" t="s">
        <v>12</v>
      </c>
      <c r="D106" s="36" t="s">
        <v>230</v>
      </c>
      <c r="E106" s="36" t="s">
        <v>14</v>
      </c>
    </row>
    <row r="107" spans="1:5" x14ac:dyDescent="0.35">
      <c r="A107" s="31" t="s">
        <v>312</v>
      </c>
      <c r="B107" s="29" t="s">
        <v>291</v>
      </c>
      <c r="C107" s="29">
        <v>21</v>
      </c>
      <c r="D107" s="29">
        <v>4</v>
      </c>
      <c r="E107" s="29">
        <f>D107*36</f>
        <v>144</v>
      </c>
    </row>
    <row r="108" spans="1:5" x14ac:dyDescent="0.35">
      <c r="A108" s="31" t="s">
        <v>312</v>
      </c>
      <c r="B108" s="29" t="s">
        <v>291</v>
      </c>
      <c r="C108" s="29">
        <v>23</v>
      </c>
      <c r="D108" s="29">
        <v>10</v>
      </c>
      <c r="E108" s="29">
        <f t="shared" ref="E108:E135" si="3">D108*36</f>
        <v>360</v>
      </c>
    </row>
    <row r="109" spans="1:5" x14ac:dyDescent="0.35">
      <c r="A109" s="31" t="s">
        <v>312</v>
      </c>
      <c r="B109" s="29" t="s">
        <v>291</v>
      </c>
      <c r="C109" s="29">
        <v>25</v>
      </c>
      <c r="D109" s="29">
        <v>3</v>
      </c>
      <c r="E109" s="29">
        <f t="shared" si="3"/>
        <v>108</v>
      </c>
    </row>
    <row r="110" spans="1:5" x14ac:dyDescent="0.35">
      <c r="A110" s="31" t="s">
        <v>312</v>
      </c>
      <c r="B110" s="29" t="s">
        <v>291</v>
      </c>
      <c r="C110" s="29">
        <v>27</v>
      </c>
      <c r="D110" s="29">
        <v>4</v>
      </c>
      <c r="E110" s="29">
        <f t="shared" si="3"/>
        <v>144</v>
      </c>
    </row>
    <row r="111" spans="1:5" x14ac:dyDescent="0.35">
      <c r="A111" s="31" t="s">
        <v>312</v>
      </c>
      <c r="B111" s="29" t="s">
        <v>291</v>
      </c>
      <c r="C111" s="29">
        <v>9</v>
      </c>
      <c r="D111" s="29">
        <v>5</v>
      </c>
      <c r="E111" s="29">
        <f t="shared" si="3"/>
        <v>180</v>
      </c>
    </row>
    <row r="112" spans="1:5" x14ac:dyDescent="0.35">
      <c r="A112" s="31" t="s">
        <v>312</v>
      </c>
      <c r="B112" s="29" t="s">
        <v>301</v>
      </c>
      <c r="C112" s="29">
        <v>20</v>
      </c>
      <c r="D112" s="29">
        <v>3</v>
      </c>
      <c r="E112" s="29">
        <f t="shared" si="3"/>
        <v>108</v>
      </c>
    </row>
    <row r="113" spans="1:5" x14ac:dyDescent="0.35">
      <c r="A113" s="31" t="s">
        <v>312</v>
      </c>
      <c r="B113" s="31" t="s">
        <v>310</v>
      </c>
      <c r="C113" s="31">
        <v>3</v>
      </c>
      <c r="D113" s="31">
        <v>5</v>
      </c>
      <c r="E113" s="29">
        <f t="shared" si="3"/>
        <v>180</v>
      </c>
    </row>
    <row r="114" spans="1:5" x14ac:dyDescent="0.35">
      <c r="A114" s="31" t="s">
        <v>312</v>
      </c>
      <c r="B114" s="31" t="s">
        <v>310</v>
      </c>
      <c r="C114" s="31">
        <v>5</v>
      </c>
      <c r="D114" s="31">
        <v>3</v>
      </c>
      <c r="E114" s="29">
        <f t="shared" si="3"/>
        <v>108</v>
      </c>
    </row>
    <row r="115" spans="1:5" x14ac:dyDescent="0.35">
      <c r="A115" s="31" t="s">
        <v>312</v>
      </c>
      <c r="B115" s="31" t="s">
        <v>310</v>
      </c>
      <c r="C115" s="31">
        <v>7</v>
      </c>
      <c r="D115" s="31">
        <v>4</v>
      </c>
      <c r="E115" s="29">
        <f t="shared" si="3"/>
        <v>144</v>
      </c>
    </row>
    <row r="116" spans="1:5" x14ac:dyDescent="0.35">
      <c r="A116" s="31" t="s">
        <v>312</v>
      </c>
      <c r="B116" s="31" t="s">
        <v>313</v>
      </c>
      <c r="C116" s="31">
        <v>11</v>
      </c>
      <c r="D116" s="31">
        <v>4</v>
      </c>
      <c r="E116" s="29">
        <f t="shared" si="3"/>
        <v>144</v>
      </c>
    </row>
    <row r="117" spans="1:5" x14ac:dyDescent="0.35">
      <c r="A117" s="31" t="s">
        <v>312</v>
      </c>
      <c r="B117" s="31" t="s">
        <v>313</v>
      </c>
      <c r="C117" s="31">
        <v>13</v>
      </c>
      <c r="D117" s="31">
        <v>5</v>
      </c>
      <c r="E117" s="29">
        <f t="shared" si="3"/>
        <v>180</v>
      </c>
    </row>
    <row r="118" spans="1:5" x14ac:dyDescent="0.35">
      <c r="A118" s="31" t="s">
        <v>312</v>
      </c>
      <c r="B118" s="31" t="s">
        <v>313</v>
      </c>
      <c r="C118" s="31">
        <v>9</v>
      </c>
      <c r="D118" s="31">
        <v>2</v>
      </c>
      <c r="E118" s="29">
        <f t="shared" si="3"/>
        <v>72</v>
      </c>
    </row>
    <row r="119" spans="1:5" x14ac:dyDescent="0.35">
      <c r="A119" s="31" t="s">
        <v>312</v>
      </c>
      <c r="B119" s="31" t="s">
        <v>314</v>
      </c>
      <c r="C119" s="31">
        <v>9</v>
      </c>
      <c r="D119" s="31">
        <v>2</v>
      </c>
      <c r="E119" s="29">
        <f t="shared" si="3"/>
        <v>72</v>
      </c>
    </row>
    <row r="120" spans="1:5" x14ac:dyDescent="0.35">
      <c r="A120" s="31" t="s">
        <v>312</v>
      </c>
      <c r="B120" s="31" t="s">
        <v>310</v>
      </c>
      <c r="C120" s="31">
        <v>19</v>
      </c>
      <c r="D120" s="31">
        <v>5</v>
      </c>
      <c r="E120" s="29">
        <f t="shared" si="3"/>
        <v>180</v>
      </c>
    </row>
    <row r="121" spans="1:5" x14ac:dyDescent="0.35">
      <c r="A121" s="31" t="s">
        <v>312</v>
      </c>
      <c r="B121" s="31" t="s">
        <v>311</v>
      </c>
      <c r="C121" s="31">
        <v>35</v>
      </c>
      <c r="D121" s="31">
        <v>2</v>
      </c>
      <c r="E121" s="29">
        <f t="shared" si="3"/>
        <v>72</v>
      </c>
    </row>
    <row r="122" spans="1:5" x14ac:dyDescent="0.35">
      <c r="A122" s="31" t="s">
        <v>312</v>
      </c>
      <c r="B122" s="31" t="s">
        <v>313</v>
      </c>
      <c r="C122" s="31">
        <v>20</v>
      </c>
      <c r="D122" s="31">
        <v>3</v>
      </c>
      <c r="E122" s="29">
        <f t="shared" si="3"/>
        <v>108</v>
      </c>
    </row>
    <row r="123" spans="1:5" x14ac:dyDescent="0.35">
      <c r="A123" s="31" t="s">
        <v>312</v>
      </c>
      <c r="B123" s="29" t="s">
        <v>315</v>
      </c>
      <c r="C123" s="29">
        <v>41</v>
      </c>
      <c r="D123" s="29">
        <v>3</v>
      </c>
      <c r="E123" s="29">
        <f t="shared" si="3"/>
        <v>108</v>
      </c>
    </row>
    <row r="124" spans="1:5" x14ac:dyDescent="0.35">
      <c r="A124" s="31" t="s">
        <v>312</v>
      </c>
      <c r="B124" s="29" t="s">
        <v>315</v>
      </c>
      <c r="C124" s="29">
        <v>43</v>
      </c>
      <c r="D124" s="29">
        <v>2</v>
      </c>
      <c r="E124" s="29">
        <f t="shared" si="3"/>
        <v>72</v>
      </c>
    </row>
    <row r="125" spans="1:5" x14ac:dyDescent="0.35">
      <c r="A125" s="31" t="s">
        <v>312</v>
      </c>
      <c r="B125" s="29" t="s">
        <v>315</v>
      </c>
      <c r="C125" s="29">
        <v>47</v>
      </c>
      <c r="D125" s="29">
        <v>2</v>
      </c>
      <c r="E125" s="29">
        <f t="shared" si="3"/>
        <v>72</v>
      </c>
    </row>
    <row r="126" spans="1:5" x14ac:dyDescent="0.35">
      <c r="A126" s="31" t="s">
        <v>312</v>
      </c>
      <c r="B126" s="29" t="s">
        <v>316</v>
      </c>
      <c r="C126" s="29">
        <v>27</v>
      </c>
      <c r="D126" s="29">
        <v>0</v>
      </c>
      <c r="E126" s="29">
        <f t="shared" si="3"/>
        <v>0</v>
      </c>
    </row>
    <row r="127" spans="1:5" x14ac:dyDescent="0.35">
      <c r="A127" s="31" t="s">
        <v>312</v>
      </c>
      <c r="B127" s="29" t="s">
        <v>256</v>
      </c>
      <c r="C127" s="29" t="s">
        <v>317</v>
      </c>
      <c r="D127" s="29">
        <v>3</v>
      </c>
      <c r="E127" s="29">
        <f t="shared" si="3"/>
        <v>108</v>
      </c>
    </row>
    <row r="128" spans="1:5" x14ac:dyDescent="0.35">
      <c r="A128" s="31" t="s">
        <v>312</v>
      </c>
      <c r="B128" s="29" t="s">
        <v>256</v>
      </c>
      <c r="C128" s="29">
        <v>204</v>
      </c>
      <c r="D128" s="29">
        <v>5</v>
      </c>
      <c r="E128" s="29">
        <f t="shared" si="3"/>
        <v>180</v>
      </c>
    </row>
    <row r="129" spans="1:5" x14ac:dyDescent="0.35">
      <c r="A129" s="31" t="s">
        <v>312</v>
      </c>
      <c r="B129" s="29" t="s">
        <v>318</v>
      </c>
      <c r="C129" s="29">
        <v>18</v>
      </c>
      <c r="D129" s="29">
        <v>1</v>
      </c>
      <c r="E129" s="29">
        <f t="shared" si="3"/>
        <v>36</v>
      </c>
    </row>
    <row r="130" spans="1:5" x14ac:dyDescent="0.35">
      <c r="A130" s="31" t="s">
        <v>312</v>
      </c>
      <c r="B130" s="29" t="s">
        <v>318</v>
      </c>
      <c r="C130" s="29">
        <v>21</v>
      </c>
      <c r="D130" s="29">
        <v>1</v>
      </c>
      <c r="E130" s="29">
        <f t="shared" si="3"/>
        <v>36</v>
      </c>
    </row>
    <row r="131" spans="1:5" x14ac:dyDescent="0.35">
      <c r="A131" s="31" t="s">
        <v>312</v>
      </c>
      <c r="B131" s="29" t="s">
        <v>291</v>
      </c>
      <c r="C131" s="29">
        <v>10</v>
      </c>
      <c r="D131" s="29">
        <v>2</v>
      </c>
      <c r="E131" s="29">
        <f t="shared" si="3"/>
        <v>72</v>
      </c>
    </row>
    <row r="132" spans="1:5" x14ac:dyDescent="0.35">
      <c r="A132" s="31" t="s">
        <v>312</v>
      </c>
      <c r="B132" s="31" t="s">
        <v>314</v>
      </c>
      <c r="C132" s="29">
        <v>28</v>
      </c>
      <c r="D132" s="29">
        <v>3</v>
      </c>
      <c r="E132" s="29">
        <f t="shared" si="3"/>
        <v>108</v>
      </c>
    </row>
    <row r="133" spans="1:5" x14ac:dyDescent="0.35">
      <c r="A133" s="31" t="s">
        <v>312</v>
      </c>
      <c r="B133" s="31" t="s">
        <v>301</v>
      </c>
      <c r="C133" s="29">
        <v>4</v>
      </c>
      <c r="D133" s="29">
        <v>1</v>
      </c>
      <c r="E133" s="29">
        <f t="shared" si="3"/>
        <v>36</v>
      </c>
    </row>
    <row r="134" spans="1:5" x14ac:dyDescent="0.35">
      <c r="A134" s="31" t="s">
        <v>312</v>
      </c>
      <c r="B134" s="31" t="s">
        <v>301</v>
      </c>
      <c r="C134" s="29">
        <v>8</v>
      </c>
      <c r="D134" s="29">
        <v>2</v>
      </c>
      <c r="E134" s="29">
        <f t="shared" si="3"/>
        <v>72</v>
      </c>
    </row>
    <row r="135" spans="1:5" x14ac:dyDescent="0.35">
      <c r="A135" s="31" t="s">
        <v>312</v>
      </c>
      <c r="B135" s="29" t="s">
        <v>291</v>
      </c>
      <c r="C135" s="29">
        <v>16</v>
      </c>
      <c r="D135" s="29">
        <v>6</v>
      </c>
      <c r="E135" s="29">
        <f t="shared" si="3"/>
        <v>216</v>
      </c>
    </row>
    <row r="136" spans="1:5" ht="15" thickBot="1" x14ac:dyDescent="0.4">
      <c r="A136" s="63"/>
      <c r="B136" s="63"/>
      <c r="C136" s="66"/>
      <c r="D136" s="70">
        <f>SUM(D107:D135)</f>
        <v>95</v>
      </c>
      <c r="E136" s="70">
        <f>SUM(E107:E135)</f>
        <v>3420</v>
      </c>
    </row>
    <row r="137" spans="1:5" x14ac:dyDescent="0.35">
      <c r="A137" s="2"/>
      <c r="B137" s="2"/>
      <c r="C137" s="2"/>
      <c r="D137" s="2"/>
      <c r="E137" s="2"/>
    </row>
    <row r="138" spans="1:5" x14ac:dyDescent="0.35">
      <c r="A138" s="7" t="s">
        <v>30</v>
      </c>
      <c r="B138" s="27" t="s">
        <v>31</v>
      </c>
      <c r="C138" s="2"/>
      <c r="D138" s="2"/>
      <c r="E138" s="2"/>
    </row>
    <row r="139" spans="1:5" x14ac:dyDescent="0.35">
      <c r="A139" s="7" t="s">
        <v>32</v>
      </c>
      <c r="B139" s="27" t="s">
        <v>33</v>
      </c>
      <c r="C139" s="2"/>
      <c r="D139" s="2"/>
      <c r="E139" s="2"/>
    </row>
    <row r="140" spans="1:5" x14ac:dyDescent="0.35">
      <c r="A140" s="9" t="s">
        <v>34</v>
      </c>
      <c r="B140" s="30" t="s">
        <v>35</v>
      </c>
      <c r="C140" s="2"/>
      <c r="D140" s="2"/>
      <c r="E140" s="2"/>
    </row>
    <row r="141" spans="1:5" ht="28" x14ac:dyDescent="0.35">
      <c r="A141" s="8" t="s">
        <v>36</v>
      </c>
      <c r="B141" s="14" t="s">
        <v>37</v>
      </c>
      <c r="C141" s="14" t="s">
        <v>38</v>
      </c>
      <c r="D141" s="14" t="s">
        <v>39</v>
      </c>
      <c r="E141" s="14" t="s">
        <v>40</v>
      </c>
    </row>
    <row r="142" spans="1:5" x14ac:dyDescent="0.35">
      <c r="B142" s="98"/>
      <c r="C142" s="98"/>
      <c r="D142" s="98"/>
      <c r="E142" s="98"/>
    </row>
    <row r="143" spans="1:5" x14ac:dyDescent="0.35">
      <c r="B143" s="98"/>
      <c r="C143" s="98"/>
      <c r="D143" s="98"/>
      <c r="E143" s="99" t="s">
        <v>90</v>
      </c>
    </row>
    <row r="144" spans="1:5" x14ac:dyDescent="0.35">
      <c r="B144" s="2"/>
      <c r="C144" s="2"/>
      <c r="D144" s="2"/>
      <c r="E144" s="2"/>
    </row>
    <row r="145" spans="1:5" x14ac:dyDescent="0.35">
      <c r="A145" s="36" t="s">
        <v>10</v>
      </c>
      <c r="B145" s="36" t="s">
        <v>11</v>
      </c>
      <c r="C145" s="36" t="s">
        <v>12</v>
      </c>
      <c r="D145" s="36" t="s">
        <v>230</v>
      </c>
      <c r="E145" s="36" t="s">
        <v>14</v>
      </c>
    </row>
    <row r="146" spans="1:5" x14ac:dyDescent="0.35">
      <c r="A146" s="31" t="s">
        <v>319</v>
      </c>
      <c r="B146" s="29" t="s">
        <v>297</v>
      </c>
      <c r="C146" s="29">
        <v>38</v>
      </c>
      <c r="D146" s="29">
        <v>4</v>
      </c>
      <c r="E146" s="29">
        <f>D146*36</f>
        <v>144</v>
      </c>
    </row>
    <row r="147" spans="1:5" x14ac:dyDescent="0.35">
      <c r="A147" s="31" t="s">
        <v>319</v>
      </c>
      <c r="B147" s="29" t="s">
        <v>297</v>
      </c>
      <c r="C147" s="29">
        <v>43</v>
      </c>
      <c r="D147" s="29">
        <v>4</v>
      </c>
      <c r="E147" s="29">
        <f t="shared" ref="E147:E165" si="4">D147*36</f>
        <v>144</v>
      </c>
    </row>
    <row r="148" spans="1:5" x14ac:dyDescent="0.35">
      <c r="A148" s="31" t="s">
        <v>319</v>
      </c>
      <c r="B148" s="29" t="s">
        <v>297</v>
      </c>
      <c r="C148" s="29">
        <v>53</v>
      </c>
      <c r="D148" s="29">
        <v>2</v>
      </c>
      <c r="E148" s="29">
        <f t="shared" si="4"/>
        <v>72</v>
      </c>
    </row>
    <row r="149" spans="1:5" x14ac:dyDescent="0.35">
      <c r="A149" s="31" t="s">
        <v>319</v>
      </c>
      <c r="B149" s="29" t="s">
        <v>297</v>
      </c>
      <c r="C149" s="29">
        <v>55</v>
      </c>
      <c r="D149" s="29">
        <v>1</v>
      </c>
      <c r="E149" s="29">
        <f t="shared" si="4"/>
        <v>36</v>
      </c>
    </row>
    <row r="150" spans="1:5" x14ac:dyDescent="0.35">
      <c r="A150" s="31" t="s">
        <v>319</v>
      </c>
      <c r="B150" s="29" t="s">
        <v>298</v>
      </c>
      <c r="C150" s="29">
        <v>36</v>
      </c>
      <c r="D150" s="29">
        <v>7</v>
      </c>
      <c r="E150" s="29">
        <f t="shared" si="4"/>
        <v>252</v>
      </c>
    </row>
    <row r="151" spans="1:5" x14ac:dyDescent="0.35">
      <c r="A151" s="31" t="s">
        <v>319</v>
      </c>
      <c r="B151" s="29" t="s">
        <v>298</v>
      </c>
      <c r="C151" s="29">
        <v>38</v>
      </c>
      <c r="D151" s="29">
        <v>4</v>
      </c>
      <c r="E151" s="29">
        <f t="shared" si="4"/>
        <v>144</v>
      </c>
    </row>
    <row r="152" spans="1:5" x14ac:dyDescent="0.35">
      <c r="A152" s="31" t="s">
        <v>319</v>
      </c>
      <c r="B152" s="29" t="s">
        <v>298</v>
      </c>
      <c r="C152" s="29">
        <v>42</v>
      </c>
      <c r="D152" s="29">
        <v>3</v>
      </c>
      <c r="E152" s="29">
        <f t="shared" si="4"/>
        <v>108</v>
      </c>
    </row>
    <row r="153" spans="1:5" x14ac:dyDescent="0.35">
      <c r="A153" s="31" t="s">
        <v>319</v>
      </c>
      <c r="B153" s="29" t="s">
        <v>298</v>
      </c>
      <c r="C153" s="29">
        <v>48</v>
      </c>
      <c r="D153" s="29">
        <v>2</v>
      </c>
      <c r="E153" s="29">
        <f t="shared" si="4"/>
        <v>72</v>
      </c>
    </row>
    <row r="154" spans="1:5" x14ac:dyDescent="0.35">
      <c r="A154" s="31" t="s">
        <v>319</v>
      </c>
      <c r="B154" s="29" t="s">
        <v>320</v>
      </c>
      <c r="C154" s="29">
        <v>5</v>
      </c>
      <c r="D154" s="29">
        <v>1</v>
      </c>
      <c r="E154" s="29">
        <f t="shared" si="4"/>
        <v>36</v>
      </c>
    </row>
    <row r="155" spans="1:5" x14ac:dyDescent="0.35">
      <c r="A155" s="31" t="s">
        <v>319</v>
      </c>
      <c r="B155" s="29" t="s">
        <v>256</v>
      </c>
      <c r="C155" s="29">
        <v>182</v>
      </c>
      <c r="D155" s="29">
        <v>2</v>
      </c>
      <c r="E155" s="29">
        <f t="shared" si="4"/>
        <v>72</v>
      </c>
    </row>
    <row r="156" spans="1:5" x14ac:dyDescent="0.35">
      <c r="A156" s="31" t="s">
        <v>319</v>
      </c>
      <c r="B156" s="29" t="s">
        <v>256</v>
      </c>
      <c r="C156" s="29">
        <v>184</v>
      </c>
      <c r="D156" s="29">
        <v>6</v>
      </c>
      <c r="E156" s="29">
        <f t="shared" si="4"/>
        <v>216</v>
      </c>
    </row>
    <row r="157" spans="1:5" x14ac:dyDescent="0.35">
      <c r="A157" s="31" t="s">
        <v>319</v>
      </c>
      <c r="B157" s="29" t="s">
        <v>256</v>
      </c>
      <c r="C157" s="29">
        <v>186</v>
      </c>
      <c r="D157" s="29">
        <v>4</v>
      </c>
      <c r="E157" s="29">
        <f t="shared" si="4"/>
        <v>144</v>
      </c>
    </row>
    <row r="158" spans="1:5" x14ac:dyDescent="0.35">
      <c r="A158" s="31" t="s">
        <v>319</v>
      </c>
      <c r="B158" s="29" t="s">
        <v>321</v>
      </c>
      <c r="C158" s="29">
        <v>11</v>
      </c>
      <c r="D158" s="29">
        <v>3</v>
      </c>
      <c r="E158" s="29">
        <f t="shared" si="4"/>
        <v>108</v>
      </c>
    </row>
    <row r="159" spans="1:5" x14ac:dyDescent="0.35">
      <c r="A159" s="31" t="s">
        <v>319</v>
      </c>
      <c r="B159" s="29" t="s">
        <v>322</v>
      </c>
      <c r="C159" s="29">
        <v>13</v>
      </c>
      <c r="D159" s="29">
        <v>5</v>
      </c>
      <c r="E159" s="29">
        <f t="shared" si="4"/>
        <v>180</v>
      </c>
    </row>
    <row r="160" spans="1:5" x14ac:dyDescent="0.35">
      <c r="A160" s="31" t="s">
        <v>319</v>
      </c>
      <c r="B160" s="29" t="s">
        <v>322</v>
      </c>
      <c r="C160" s="29">
        <v>19</v>
      </c>
      <c r="D160" s="29">
        <v>3</v>
      </c>
      <c r="E160" s="29">
        <f t="shared" si="4"/>
        <v>108</v>
      </c>
    </row>
    <row r="161" spans="1:5" x14ac:dyDescent="0.35">
      <c r="A161" s="31" t="s">
        <v>319</v>
      </c>
      <c r="B161" s="29" t="s">
        <v>322</v>
      </c>
      <c r="C161" s="29">
        <v>27</v>
      </c>
      <c r="D161" s="29">
        <v>2</v>
      </c>
      <c r="E161" s="29">
        <f t="shared" si="4"/>
        <v>72</v>
      </c>
    </row>
    <row r="162" spans="1:5" x14ac:dyDescent="0.35">
      <c r="A162" s="31" t="s">
        <v>319</v>
      </c>
      <c r="B162" s="29" t="s">
        <v>322</v>
      </c>
      <c r="C162" s="29">
        <v>7</v>
      </c>
      <c r="D162" s="29">
        <v>4</v>
      </c>
      <c r="E162" s="29">
        <f t="shared" si="4"/>
        <v>144</v>
      </c>
    </row>
    <row r="163" spans="1:5" x14ac:dyDescent="0.35">
      <c r="A163" s="31" t="s">
        <v>319</v>
      </c>
      <c r="B163" s="29" t="s">
        <v>323</v>
      </c>
      <c r="C163" s="29">
        <v>1</v>
      </c>
      <c r="D163" s="29">
        <v>3</v>
      </c>
      <c r="E163" s="29">
        <f t="shared" si="4"/>
        <v>108</v>
      </c>
    </row>
    <row r="164" spans="1:5" x14ac:dyDescent="0.35">
      <c r="A164" s="31" t="s">
        <v>319</v>
      </c>
      <c r="B164" s="29" t="s">
        <v>323</v>
      </c>
      <c r="C164" s="29">
        <v>10</v>
      </c>
      <c r="D164" s="29">
        <v>5</v>
      </c>
      <c r="E164" s="29">
        <f t="shared" si="4"/>
        <v>180</v>
      </c>
    </row>
    <row r="165" spans="1:5" ht="15" thickBot="1" x14ac:dyDescent="0.4">
      <c r="A165" s="71" t="s">
        <v>319</v>
      </c>
      <c r="B165" s="32" t="s">
        <v>324</v>
      </c>
      <c r="C165" s="32">
        <v>3</v>
      </c>
      <c r="D165" s="32">
        <v>4</v>
      </c>
      <c r="E165" s="29">
        <f t="shared" si="4"/>
        <v>144</v>
      </c>
    </row>
    <row r="166" spans="1:5" ht="15" thickBot="1" x14ac:dyDescent="0.4">
      <c r="A166" s="63"/>
      <c r="B166" s="63"/>
      <c r="C166" s="66"/>
      <c r="D166" s="67">
        <f>SUM(D146:D165)</f>
        <v>69</v>
      </c>
      <c r="E166" s="67">
        <f>SUM(E146:E165)</f>
        <v>2484</v>
      </c>
    </row>
    <row r="167" spans="1:5" x14ac:dyDescent="0.35">
      <c r="A167" s="2"/>
      <c r="B167" s="2"/>
      <c r="C167" s="2"/>
      <c r="D167" s="2"/>
      <c r="E167" s="2"/>
    </row>
    <row r="168" spans="1:5" x14ac:dyDescent="0.35">
      <c r="A168" s="7" t="s">
        <v>30</v>
      </c>
      <c r="B168" s="27" t="s">
        <v>31</v>
      </c>
      <c r="C168" s="2"/>
      <c r="D168" s="2"/>
      <c r="E168" s="2"/>
    </row>
    <row r="169" spans="1:5" x14ac:dyDescent="0.35">
      <c r="A169" s="7" t="s">
        <v>32</v>
      </c>
      <c r="B169" s="27" t="s">
        <v>33</v>
      </c>
      <c r="C169" s="2"/>
      <c r="D169" s="2"/>
      <c r="E169" s="2"/>
    </row>
    <row r="170" spans="1:5" x14ac:dyDescent="0.35">
      <c r="A170" s="9" t="s">
        <v>34</v>
      </c>
      <c r="B170" s="30" t="s">
        <v>35</v>
      </c>
      <c r="C170" s="2"/>
      <c r="D170" s="2"/>
      <c r="E170" s="2"/>
    </row>
    <row r="171" spans="1:5" ht="28" x14ac:dyDescent="0.35">
      <c r="A171" s="8" t="s">
        <v>36</v>
      </c>
      <c r="B171" s="14" t="s">
        <v>37</v>
      </c>
      <c r="C171" s="14" t="s">
        <v>38</v>
      </c>
      <c r="D171" s="14" t="s">
        <v>39</v>
      </c>
      <c r="E171" s="14" t="s">
        <v>40</v>
      </c>
    </row>
    <row r="172" spans="1:5" x14ac:dyDescent="0.35">
      <c r="B172" s="98"/>
      <c r="C172" s="98"/>
      <c r="D172" s="98"/>
      <c r="E172" s="98"/>
    </row>
    <row r="173" spans="1:5" x14ac:dyDescent="0.35">
      <c r="B173" s="98"/>
      <c r="C173" s="98"/>
      <c r="D173" s="98"/>
      <c r="E173" s="99" t="s">
        <v>90</v>
      </c>
    </row>
    <row r="174" spans="1:5" x14ac:dyDescent="0.35">
      <c r="B174" s="2"/>
      <c r="C174" s="2"/>
      <c r="D174" s="2"/>
      <c r="E174" s="2"/>
    </row>
    <row r="175" spans="1:5" x14ac:dyDescent="0.35">
      <c r="A175" s="36" t="s">
        <v>10</v>
      </c>
      <c r="B175" s="36" t="s">
        <v>11</v>
      </c>
      <c r="C175" s="36" t="s">
        <v>12</v>
      </c>
      <c r="D175" s="36" t="s">
        <v>230</v>
      </c>
      <c r="E175" s="36" t="s">
        <v>14</v>
      </c>
    </row>
    <row r="176" spans="1:5" x14ac:dyDescent="0.35">
      <c r="A176" s="31" t="s">
        <v>325</v>
      </c>
      <c r="B176" s="31" t="s">
        <v>326</v>
      </c>
      <c r="C176" s="31">
        <v>4</v>
      </c>
      <c r="D176" s="31">
        <v>1</v>
      </c>
      <c r="E176" s="29">
        <f>D176*36</f>
        <v>36</v>
      </c>
    </row>
    <row r="177" spans="1:5" x14ac:dyDescent="0.35">
      <c r="A177" s="31" t="s">
        <v>325</v>
      </c>
      <c r="B177" s="31" t="s">
        <v>244</v>
      </c>
      <c r="C177" s="31">
        <v>62</v>
      </c>
      <c r="D177" s="31">
        <v>2</v>
      </c>
      <c r="E177" s="29">
        <f t="shared" ref="E177:E195" si="5">D177*36</f>
        <v>72</v>
      </c>
    </row>
    <row r="178" spans="1:5" x14ac:dyDescent="0.35">
      <c r="A178" s="31" t="s">
        <v>325</v>
      </c>
      <c r="B178" s="31" t="s">
        <v>244</v>
      </c>
      <c r="C178" s="31">
        <v>64</v>
      </c>
      <c r="D178" s="31">
        <v>2</v>
      </c>
      <c r="E178" s="29">
        <f t="shared" si="5"/>
        <v>72</v>
      </c>
    </row>
    <row r="179" spans="1:5" x14ac:dyDescent="0.35">
      <c r="A179" s="31" t="s">
        <v>325</v>
      </c>
      <c r="B179" s="31" t="s">
        <v>244</v>
      </c>
      <c r="C179" s="31">
        <v>86</v>
      </c>
      <c r="D179" s="31">
        <v>8</v>
      </c>
      <c r="E179" s="29">
        <f t="shared" si="5"/>
        <v>288</v>
      </c>
    </row>
    <row r="180" spans="1:5" x14ac:dyDescent="0.35">
      <c r="A180" s="31" t="s">
        <v>325</v>
      </c>
      <c r="B180" s="31" t="s">
        <v>327</v>
      </c>
      <c r="C180" s="31">
        <v>96</v>
      </c>
      <c r="D180" s="31">
        <v>3</v>
      </c>
      <c r="E180" s="29">
        <f t="shared" si="5"/>
        <v>108</v>
      </c>
    </row>
    <row r="181" spans="1:5" x14ac:dyDescent="0.35">
      <c r="A181" s="31" t="s">
        <v>325</v>
      </c>
      <c r="B181" s="31" t="s">
        <v>328</v>
      </c>
      <c r="C181" s="31">
        <v>1</v>
      </c>
      <c r="D181" s="31">
        <v>2</v>
      </c>
      <c r="E181" s="29">
        <f t="shared" si="5"/>
        <v>72</v>
      </c>
    </row>
    <row r="182" spans="1:5" x14ac:dyDescent="0.35">
      <c r="A182" s="31" t="s">
        <v>325</v>
      </c>
      <c r="B182" s="31" t="s">
        <v>328</v>
      </c>
      <c r="C182" s="31" t="s">
        <v>329</v>
      </c>
      <c r="D182" s="31">
        <v>2</v>
      </c>
      <c r="E182" s="29">
        <f t="shared" si="5"/>
        <v>72</v>
      </c>
    </row>
    <row r="183" spans="1:5" x14ac:dyDescent="0.35">
      <c r="A183" s="31" t="s">
        <v>325</v>
      </c>
      <c r="B183" s="31" t="s">
        <v>328</v>
      </c>
      <c r="C183" s="33" t="s">
        <v>330</v>
      </c>
      <c r="D183" s="31">
        <v>4</v>
      </c>
      <c r="E183" s="29">
        <f t="shared" si="5"/>
        <v>144</v>
      </c>
    </row>
    <row r="184" spans="1:5" x14ac:dyDescent="0.35">
      <c r="A184" s="31" t="s">
        <v>325</v>
      </c>
      <c r="B184" s="29" t="s">
        <v>256</v>
      </c>
      <c r="C184" s="29">
        <v>106</v>
      </c>
      <c r="D184" s="29">
        <v>5</v>
      </c>
      <c r="E184" s="29">
        <f t="shared" si="5"/>
        <v>180</v>
      </c>
    </row>
    <row r="185" spans="1:5" x14ac:dyDescent="0.35">
      <c r="A185" s="31" t="s">
        <v>325</v>
      </c>
      <c r="B185" s="29" t="s">
        <v>256</v>
      </c>
      <c r="C185" s="29">
        <v>128</v>
      </c>
      <c r="D185" s="29">
        <v>1</v>
      </c>
      <c r="E185" s="29">
        <f t="shared" si="5"/>
        <v>36</v>
      </c>
    </row>
    <row r="186" spans="1:5" x14ac:dyDescent="0.35">
      <c r="A186" s="31" t="s">
        <v>325</v>
      </c>
      <c r="B186" s="29" t="s">
        <v>256</v>
      </c>
      <c r="C186" s="29" t="s">
        <v>331</v>
      </c>
      <c r="D186" s="29">
        <v>3</v>
      </c>
      <c r="E186" s="29">
        <f t="shared" si="5"/>
        <v>108</v>
      </c>
    </row>
    <row r="187" spans="1:5" x14ac:dyDescent="0.35">
      <c r="A187" s="31" t="s">
        <v>325</v>
      </c>
      <c r="B187" s="29" t="s">
        <v>256</v>
      </c>
      <c r="C187" s="29">
        <v>138</v>
      </c>
      <c r="D187" s="29">
        <v>4</v>
      </c>
      <c r="E187" s="29">
        <f t="shared" si="5"/>
        <v>144</v>
      </c>
    </row>
    <row r="188" spans="1:5" x14ac:dyDescent="0.35">
      <c r="A188" s="31" t="s">
        <v>325</v>
      </c>
      <c r="B188" s="29" t="s">
        <v>332</v>
      </c>
      <c r="C188" s="29" t="s">
        <v>333</v>
      </c>
      <c r="D188" s="29">
        <v>1</v>
      </c>
      <c r="E188" s="29">
        <f t="shared" si="5"/>
        <v>36</v>
      </c>
    </row>
    <row r="189" spans="1:5" x14ac:dyDescent="0.35">
      <c r="A189" s="31" t="s">
        <v>325</v>
      </c>
      <c r="B189" s="29" t="s">
        <v>334</v>
      </c>
      <c r="C189" s="29">
        <v>5</v>
      </c>
      <c r="D189" s="29">
        <v>1</v>
      </c>
      <c r="E189" s="29">
        <f t="shared" si="5"/>
        <v>36</v>
      </c>
    </row>
    <row r="190" spans="1:5" x14ac:dyDescent="0.35">
      <c r="A190" s="31" t="s">
        <v>325</v>
      </c>
      <c r="B190" s="29" t="s">
        <v>328</v>
      </c>
      <c r="C190" s="29">
        <v>7</v>
      </c>
      <c r="D190" s="29">
        <v>1</v>
      </c>
      <c r="E190" s="29">
        <f t="shared" si="5"/>
        <v>36</v>
      </c>
    </row>
    <row r="191" spans="1:5" x14ac:dyDescent="0.35">
      <c r="A191" s="31" t="s">
        <v>325</v>
      </c>
      <c r="B191" s="29" t="s">
        <v>328</v>
      </c>
      <c r="C191" s="29">
        <v>21</v>
      </c>
      <c r="D191" s="29">
        <v>1</v>
      </c>
      <c r="E191" s="29">
        <f t="shared" si="5"/>
        <v>36</v>
      </c>
    </row>
    <row r="192" spans="1:5" x14ac:dyDescent="0.35">
      <c r="A192" s="31" t="s">
        <v>325</v>
      </c>
      <c r="B192" s="29" t="s">
        <v>328</v>
      </c>
      <c r="C192" s="29">
        <v>23</v>
      </c>
      <c r="D192" s="29">
        <v>1</v>
      </c>
      <c r="E192" s="29">
        <f t="shared" si="5"/>
        <v>36</v>
      </c>
    </row>
    <row r="193" spans="1:5" x14ac:dyDescent="0.35">
      <c r="A193" s="31" t="s">
        <v>325</v>
      </c>
      <c r="B193" s="29" t="s">
        <v>326</v>
      </c>
      <c r="C193" s="29">
        <v>3</v>
      </c>
      <c r="D193" s="29">
        <v>2</v>
      </c>
      <c r="E193" s="29">
        <f t="shared" si="5"/>
        <v>72</v>
      </c>
    </row>
    <row r="194" spans="1:5" x14ac:dyDescent="0.35">
      <c r="A194" s="31" t="s">
        <v>325</v>
      </c>
      <c r="B194" s="32" t="s">
        <v>335</v>
      </c>
      <c r="C194" s="32">
        <v>14</v>
      </c>
      <c r="D194" s="32">
        <v>1</v>
      </c>
      <c r="E194" s="29">
        <f t="shared" si="5"/>
        <v>36</v>
      </c>
    </row>
    <row r="195" spans="1:5" x14ac:dyDescent="0.35">
      <c r="A195" s="31" t="s">
        <v>325</v>
      </c>
      <c r="B195" s="29" t="s">
        <v>244</v>
      </c>
      <c r="C195" s="29">
        <v>74</v>
      </c>
      <c r="D195" s="29">
        <v>1</v>
      </c>
      <c r="E195" s="29">
        <f t="shared" si="5"/>
        <v>36</v>
      </c>
    </row>
    <row r="196" spans="1:5" ht="15" thickBot="1" x14ac:dyDescent="0.4">
      <c r="A196" s="63"/>
      <c r="B196" s="72"/>
      <c r="C196" s="73"/>
      <c r="D196" s="70">
        <f>SUM(D176:D195)</f>
        <v>46</v>
      </c>
      <c r="E196" s="70">
        <f>SUM(E176:E195)</f>
        <v>1656</v>
      </c>
    </row>
    <row r="197" spans="1:5" x14ac:dyDescent="0.35">
      <c r="A197" s="2"/>
      <c r="B197" s="2"/>
      <c r="C197" s="2"/>
      <c r="D197" s="2"/>
      <c r="E197" s="2"/>
    </row>
    <row r="198" spans="1:5" x14ac:dyDescent="0.35">
      <c r="A198" s="7" t="s">
        <v>30</v>
      </c>
      <c r="B198" s="27" t="s">
        <v>31</v>
      </c>
      <c r="C198" s="2"/>
      <c r="D198" s="2"/>
      <c r="E198" s="2"/>
    </row>
    <row r="199" spans="1:5" x14ac:dyDescent="0.35">
      <c r="A199" s="7" t="s">
        <v>32</v>
      </c>
      <c r="B199" s="27" t="s">
        <v>33</v>
      </c>
      <c r="C199" s="2"/>
      <c r="D199" s="2"/>
      <c r="E199" s="2"/>
    </row>
    <row r="200" spans="1:5" x14ac:dyDescent="0.35">
      <c r="A200" s="9" t="s">
        <v>34</v>
      </c>
      <c r="B200" s="30" t="s">
        <v>35</v>
      </c>
      <c r="C200" s="2"/>
      <c r="D200" s="2"/>
      <c r="E200" s="2"/>
    </row>
    <row r="201" spans="1:5" ht="28" x14ac:dyDescent="0.35">
      <c r="A201" s="8" t="s">
        <v>36</v>
      </c>
      <c r="B201" s="14" t="s">
        <v>37</v>
      </c>
      <c r="C201" s="14" t="s">
        <v>38</v>
      </c>
      <c r="D201" s="14" t="s">
        <v>39</v>
      </c>
      <c r="E201" s="14" t="s">
        <v>40</v>
      </c>
    </row>
    <row r="202" spans="1:5" x14ac:dyDescent="0.35">
      <c r="B202" s="98"/>
      <c r="C202" s="98"/>
      <c r="D202" s="98"/>
      <c r="E202" s="98"/>
    </row>
    <row r="203" spans="1:5" x14ac:dyDescent="0.35">
      <c r="B203" s="98"/>
      <c r="C203" s="98"/>
      <c r="D203" s="98"/>
      <c r="E203" s="99" t="s">
        <v>90</v>
      </c>
    </row>
    <row r="204" spans="1:5" x14ac:dyDescent="0.35">
      <c r="B204" s="2"/>
      <c r="C204" s="2"/>
      <c r="D204" s="2"/>
      <c r="E204" s="2"/>
    </row>
    <row r="205" spans="1:5" ht="15.5" x14ac:dyDescent="0.35">
      <c r="A205" s="28" t="s">
        <v>92</v>
      </c>
      <c r="B205" s="74" t="s">
        <v>11</v>
      </c>
      <c r="C205" s="74" t="s">
        <v>12</v>
      </c>
      <c r="D205" s="36" t="s">
        <v>230</v>
      </c>
      <c r="E205" s="74" t="s">
        <v>14</v>
      </c>
    </row>
    <row r="206" spans="1:5" ht="15.5" x14ac:dyDescent="0.35">
      <c r="A206" s="75" t="s">
        <v>336</v>
      </c>
      <c r="B206" s="76" t="s">
        <v>337</v>
      </c>
      <c r="C206" s="76" t="s">
        <v>338</v>
      </c>
      <c r="D206" s="77">
        <v>8</v>
      </c>
      <c r="E206" s="78">
        <v>236</v>
      </c>
    </row>
    <row r="207" spans="1:5" ht="15.5" x14ac:dyDescent="0.35">
      <c r="A207" s="75" t="s">
        <v>336</v>
      </c>
      <c r="B207" s="76" t="s">
        <v>337</v>
      </c>
      <c r="C207" s="76" t="s">
        <v>339</v>
      </c>
      <c r="D207" s="77">
        <v>15</v>
      </c>
      <c r="E207" s="78">
        <v>606</v>
      </c>
    </row>
    <row r="208" spans="1:5" ht="15.5" x14ac:dyDescent="0.35">
      <c r="A208" s="75" t="s">
        <v>336</v>
      </c>
      <c r="B208" s="79" t="s">
        <v>337</v>
      </c>
      <c r="C208" s="76" t="s">
        <v>340</v>
      </c>
      <c r="D208" s="76">
        <v>6</v>
      </c>
      <c r="E208" s="78">
        <v>303</v>
      </c>
    </row>
    <row r="209" spans="1:5" ht="15.5" x14ac:dyDescent="0.35">
      <c r="A209" s="80"/>
      <c r="B209" s="81"/>
      <c r="C209" s="80"/>
      <c r="D209" s="82">
        <f>SUM(D206:D208)</f>
        <v>29</v>
      </c>
      <c r="E209" s="82">
        <f>SUM(E206:E208)</f>
        <v>1145</v>
      </c>
    </row>
    <row r="210" spans="1:5" x14ac:dyDescent="0.35">
      <c r="A210" s="2"/>
      <c r="B210" s="2"/>
      <c r="C210" s="2"/>
      <c r="D210" s="2"/>
      <c r="E210" s="2"/>
    </row>
    <row r="211" spans="1:5" x14ac:dyDescent="0.35">
      <c r="A211" s="7" t="s">
        <v>30</v>
      </c>
      <c r="B211" s="27" t="s">
        <v>31</v>
      </c>
      <c r="C211" s="2"/>
      <c r="D211" s="2"/>
      <c r="E211" s="2"/>
    </row>
    <row r="212" spans="1:5" x14ac:dyDescent="0.35">
      <c r="A212" s="7" t="s">
        <v>32</v>
      </c>
      <c r="B212" s="27" t="s">
        <v>33</v>
      </c>
      <c r="C212" s="2"/>
      <c r="D212" s="2"/>
      <c r="E212" s="2"/>
    </row>
    <row r="213" spans="1:5" x14ac:dyDescent="0.35">
      <c r="A213" s="9" t="s">
        <v>34</v>
      </c>
      <c r="B213" s="30" t="s">
        <v>35</v>
      </c>
      <c r="C213" s="2"/>
      <c r="D213" s="2"/>
      <c r="E213" s="2"/>
    </row>
    <row r="214" spans="1:5" ht="28" x14ac:dyDescent="0.35">
      <c r="A214" s="8" t="s">
        <v>36</v>
      </c>
      <c r="B214" s="14" t="s">
        <v>95</v>
      </c>
      <c r="C214" s="14" t="s">
        <v>96</v>
      </c>
      <c r="D214" s="14" t="s">
        <v>97</v>
      </c>
      <c r="E214" s="14" t="s">
        <v>341</v>
      </c>
    </row>
    <row r="215" spans="1:5" x14ac:dyDescent="0.35">
      <c r="B215" s="98"/>
      <c r="C215" s="98"/>
      <c r="D215" s="98"/>
      <c r="E215" s="98"/>
    </row>
    <row r="216" spans="1:5" x14ac:dyDescent="0.35">
      <c r="B216" s="98"/>
      <c r="C216" s="98"/>
      <c r="D216" s="98"/>
      <c r="E216" s="99" t="s">
        <v>90</v>
      </c>
    </row>
    <row r="217" spans="1:5" x14ac:dyDescent="0.35">
      <c r="B217" s="2"/>
      <c r="C217" s="2"/>
      <c r="D217" s="2"/>
      <c r="E217" s="2"/>
    </row>
    <row r="218" spans="1:5" ht="15.5" x14ac:dyDescent="0.35">
      <c r="A218" s="28" t="s">
        <v>92</v>
      </c>
      <c r="B218" s="74" t="s">
        <v>11</v>
      </c>
      <c r="C218" s="74" t="s">
        <v>12</v>
      </c>
      <c r="D218" s="36" t="s">
        <v>230</v>
      </c>
      <c r="E218" s="74" t="s">
        <v>14</v>
      </c>
    </row>
    <row r="219" spans="1:5" ht="15.5" x14ac:dyDescent="0.35">
      <c r="A219" s="83" t="s">
        <v>342</v>
      </c>
      <c r="B219" s="80" t="s">
        <v>343</v>
      </c>
      <c r="C219" s="80" t="s">
        <v>344</v>
      </c>
      <c r="D219" s="84">
        <v>4</v>
      </c>
      <c r="E219" s="78">
        <v>195</v>
      </c>
    </row>
    <row r="220" spans="1:5" ht="15.5" x14ac:dyDescent="0.35">
      <c r="A220" s="83" t="s">
        <v>342</v>
      </c>
      <c r="B220" s="80" t="s">
        <v>343</v>
      </c>
      <c r="C220" s="80" t="s">
        <v>345</v>
      </c>
      <c r="D220" s="83">
        <v>4</v>
      </c>
      <c r="E220" s="78">
        <v>154</v>
      </c>
    </row>
    <row r="221" spans="1:5" ht="15.5" x14ac:dyDescent="0.35">
      <c r="A221" s="80"/>
      <c r="B221" s="80"/>
      <c r="C221" s="80"/>
      <c r="D221" s="85">
        <f>SUM(D219:D220)</f>
        <v>8</v>
      </c>
      <c r="E221" s="82">
        <f>SUM(E219:E220)</f>
        <v>349</v>
      </c>
    </row>
    <row r="222" spans="1:5" x14ac:dyDescent="0.35">
      <c r="A222" s="2"/>
      <c r="B222" s="2"/>
      <c r="C222" s="2"/>
      <c r="D222" s="2"/>
      <c r="E222" s="2"/>
    </row>
    <row r="223" spans="1:5" x14ac:dyDescent="0.35">
      <c r="A223" s="7" t="s">
        <v>30</v>
      </c>
      <c r="B223" s="27" t="s">
        <v>31</v>
      </c>
      <c r="C223" s="2"/>
      <c r="D223" s="2"/>
      <c r="E223" s="2"/>
    </row>
    <row r="224" spans="1:5" x14ac:dyDescent="0.35">
      <c r="A224" s="7" t="s">
        <v>32</v>
      </c>
      <c r="B224" s="27" t="s">
        <v>33</v>
      </c>
      <c r="C224" s="2"/>
      <c r="D224" s="2"/>
      <c r="E224" s="2"/>
    </row>
    <row r="225" spans="1:5" x14ac:dyDescent="0.35">
      <c r="A225" s="9" t="s">
        <v>34</v>
      </c>
      <c r="B225" s="30" t="s">
        <v>35</v>
      </c>
      <c r="C225" s="2"/>
      <c r="D225" s="2"/>
      <c r="E225" s="2"/>
    </row>
    <row r="226" spans="1:5" ht="28" x14ac:dyDescent="0.35">
      <c r="A226" s="8" t="s">
        <v>36</v>
      </c>
      <c r="B226" s="14" t="s">
        <v>95</v>
      </c>
      <c r="C226" s="14" t="s">
        <v>96</v>
      </c>
      <c r="D226" s="14" t="s">
        <v>97</v>
      </c>
      <c r="E226" s="14" t="s">
        <v>341</v>
      </c>
    </row>
    <row r="227" spans="1:5" x14ac:dyDescent="0.35">
      <c r="B227" s="98"/>
      <c r="C227" s="98"/>
      <c r="D227" s="98"/>
      <c r="E227" s="98"/>
    </row>
    <row r="228" spans="1:5" x14ac:dyDescent="0.35">
      <c r="B228" s="98"/>
      <c r="C228" s="98"/>
      <c r="D228" s="98"/>
      <c r="E228" s="99" t="s">
        <v>90</v>
      </c>
    </row>
    <row r="229" spans="1:5" x14ac:dyDescent="0.35">
      <c r="B229" s="2"/>
      <c r="C229" s="2"/>
      <c r="D229" s="2"/>
      <c r="E229" s="2"/>
    </row>
    <row r="230" spans="1:5" x14ac:dyDescent="0.35">
      <c r="A230" s="15" t="s">
        <v>92</v>
      </c>
      <c r="B230" s="15" t="s">
        <v>11</v>
      </c>
      <c r="C230" s="15" t="s">
        <v>12</v>
      </c>
      <c r="D230" s="16" t="s">
        <v>230</v>
      </c>
      <c r="E230" s="15" t="s">
        <v>14</v>
      </c>
    </row>
    <row r="231" spans="1:5" x14ac:dyDescent="0.35">
      <c r="A231" s="407" t="s">
        <v>1864</v>
      </c>
      <c r="B231" s="407" t="s">
        <v>1865</v>
      </c>
      <c r="C231" s="407">
        <v>2</v>
      </c>
      <c r="D231" s="407">
        <v>7</v>
      </c>
      <c r="E231" s="407">
        <v>890</v>
      </c>
    </row>
    <row r="232" spans="1:5" x14ac:dyDescent="0.35">
      <c r="B232" s="2"/>
      <c r="C232" s="2"/>
      <c r="D232" s="42">
        <f>D231</f>
        <v>7</v>
      </c>
      <c r="E232" s="42">
        <f>E231</f>
        <v>890</v>
      </c>
    </row>
    <row r="233" spans="1:5" x14ac:dyDescent="0.35">
      <c r="B233" s="2"/>
      <c r="C233" s="2"/>
      <c r="D233" s="2"/>
      <c r="E233" s="2"/>
    </row>
    <row r="234" spans="1:5" x14ac:dyDescent="0.35">
      <c r="A234" s="7" t="s">
        <v>30</v>
      </c>
      <c r="B234" s="13" t="s">
        <v>1939</v>
      </c>
      <c r="C234" s="2"/>
      <c r="D234" s="2"/>
      <c r="E234" s="2"/>
    </row>
    <row r="235" spans="1:5" x14ac:dyDescent="0.35">
      <c r="A235" s="7" t="s">
        <v>32</v>
      </c>
      <c r="B235" s="27" t="s">
        <v>33</v>
      </c>
      <c r="C235" s="2"/>
      <c r="D235" s="2"/>
      <c r="E235" s="2"/>
    </row>
    <row r="236" spans="1:5" x14ac:dyDescent="0.35">
      <c r="A236" s="9" t="s">
        <v>34</v>
      </c>
      <c r="B236" s="30" t="s">
        <v>35</v>
      </c>
      <c r="C236" s="2"/>
      <c r="D236" s="2"/>
      <c r="E236" s="2"/>
    </row>
    <row r="237" spans="1:5" ht="28" x14ac:dyDescent="0.35">
      <c r="A237" s="8" t="s">
        <v>36</v>
      </c>
      <c r="B237" s="14" t="s">
        <v>1866</v>
      </c>
      <c r="C237" s="14" t="s">
        <v>1425</v>
      </c>
      <c r="D237" s="14" t="s">
        <v>1414</v>
      </c>
      <c r="E237" s="22"/>
    </row>
    <row r="238" spans="1:5" x14ac:dyDescent="0.35">
      <c r="B238" s="2"/>
      <c r="C238" s="2"/>
      <c r="D238" s="2"/>
      <c r="E238" s="2"/>
    </row>
    <row r="239" spans="1:5" x14ac:dyDescent="0.35">
      <c r="B239" s="2"/>
      <c r="C239" s="2"/>
      <c r="D239" s="2"/>
      <c r="E239" s="99" t="s">
        <v>90</v>
      </c>
    </row>
    <row r="240" spans="1:5" x14ac:dyDescent="0.35">
      <c r="B240" s="2"/>
      <c r="C240" s="2"/>
      <c r="D240" s="2"/>
      <c r="E240" s="2"/>
    </row>
    <row r="241" spans="1:13" x14ac:dyDescent="0.35">
      <c r="A241" s="28" t="s">
        <v>92</v>
      </c>
      <c r="B241" s="28" t="s">
        <v>11</v>
      </c>
      <c r="C241" s="28" t="s">
        <v>12</v>
      </c>
      <c r="D241" s="36" t="s">
        <v>230</v>
      </c>
      <c r="E241" s="28" t="s">
        <v>14</v>
      </c>
    </row>
    <row r="242" spans="1:13" x14ac:dyDescent="0.35">
      <c r="A242" s="35" t="s">
        <v>346</v>
      </c>
      <c r="B242" s="35" t="s">
        <v>347</v>
      </c>
      <c r="C242" s="35">
        <v>44</v>
      </c>
      <c r="D242" s="26">
        <v>4</v>
      </c>
      <c r="E242" s="26">
        <v>355</v>
      </c>
      <c r="F242" s="409"/>
    </row>
    <row r="243" spans="1:13" x14ac:dyDescent="0.35">
      <c r="A243" s="35" t="s">
        <v>346</v>
      </c>
      <c r="B243" s="35" t="s">
        <v>347</v>
      </c>
      <c r="C243" s="35" t="s">
        <v>348</v>
      </c>
      <c r="D243" s="35">
        <v>11</v>
      </c>
      <c r="E243" s="35">
        <v>913</v>
      </c>
    </row>
    <row r="244" spans="1:13" x14ac:dyDescent="0.35">
      <c r="A244" s="35" t="s">
        <v>346</v>
      </c>
      <c r="B244" s="35" t="s">
        <v>347</v>
      </c>
      <c r="C244" s="35" t="s">
        <v>349</v>
      </c>
      <c r="D244" s="26">
        <v>5</v>
      </c>
      <c r="E244" s="26">
        <v>415</v>
      </c>
      <c r="M244" s="408"/>
    </row>
    <row r="245" spans="1:13" x14ac:dyDescent="0.35">
      <c r="A245" s="35" t="s">
        <v>346</v>
      </c>
      <c r="B245" s="35" t="s">
        <v>347</v>
      </c>
      <c r="C245" s="35" t="s">
        <v>84</v>
      </c>
      <c r="D245" s="26">
        <v>10</v>
      </c>
      <c r="E245" s="26">
        <v>830</v>
      </c>
    </row>
    <row r="246" spans="1:13" x14ac:dyDescent="0.35">
      <c r="A246" s="34"/>
      <c r="B246" s="34"/>
      <c r="C246" s="34"/>
      <c r="D246" s="42">
        <f>SUM(D242:D245)</f>
        <v>30</v>
      </c>
      <c r="E246" s="42">
        <f>SUM(E242:E245)</f>
        <v>2513</v>
      </c>
    </row>
    <row r="247" spans="1:13" x14ac:dyDescent="0.35">
      <c r="A247" s="2"/>
      <c r="B247" s="2"/>
      <c r="C247" s="2"/>
      <c r="D247" s="2"/>
      <c r="E247" s="2"/>
    </row>
    <row r="248" spans="1:13" x14ac:dyDescent="0.35">
      <c r="A248" s="7" t="s">
        <v>30</v>
      </c>
      <c r="B248" s="27" t="s">
        <v>134</v>
      </c>
      <c r="C248" s="2"/>
      <c r="D248" s="2"/>
      <c r="E248" s="2"/>
    </row>
    <row r="249" spans="1:13" x14ac:dyDescent="0.35">
      <c r="A249" s="7" t="s">
        <v>32</v>
      </c>
      <c r="B249" s="27" t="s">
        <v>33</v>
      </c>
      <c r="C249" s="2"/>
      <c r="D249" s="2"/>
      <c r="E249" s="2"/>
    </row>
    <row r="250" spans="1:13" x14ac:dyDescent="0.35">
      <c r="A250" s="9" t="s">
        <v>34</v>
      </c>
      <c r="B250" s="30" t="s">
        <v>35</v>
      </c>
      <c r="C250" s="2"/>
      <c r="D250" s="2"/>
      <c r="E250" s="2"/>
    </row>
    <row r="251" spans="1:13" ht="28" x14ac:dyDescent="0.35">
      <c r="A251" s="8" t="s">
        <v>36</v>
      </c>
      <c r="B251" s="14" t="s">
        <v>126</v>
      </c>
      <c r="C251" s="14" t="s">
        <v>127</v>
      </c>
      <c r="D251" s="14" t="s">
        <v>128</v>
      </c>
      <c r="E251" s="22"/>
    </row>
    <row r="252" spans="1:13" x14ac:dyDescent="0.35">
      <c r="B252" s="98"/>
      <c r="C252" s="98"/>
      <c r="D252" s="98"/>
      <c r="E252" s="98"/>
    </row>
    <row r="253" spans="1:13" x14ac:dyDescent="0.35">
      <c r="B253" s="98"/>
      <c r="C253" s="98"/>
      <c r="D253" s="98"/>
      <c r="E253" s="99" t="s">
        <v>90</v>
      </c>
    </row>
    <row r="254" spans="1:13" x14ac:dyDescent="0.35">
      <c r="B254" s="2"/>
      <c r="C254" s="2"/>
      <c r="D254" s="2"/>
      <c r="E254" s="2"/>
    </row>
    <row r="255" spans="1:13" x14ac:dyDescent="0.35">
      <c r="A255" s="28" t="s">
        <v>92</v>
      </c>
      <c r="B255" s="28" t="s">
        <v>11</v>
      </c>
      <c r="C255" s="28" t="s">
        <v>12</v>
      </c>
      <c r="D255" s="36" t="s">
        <v>230</v>
      </c>
      <c r="E255" s="28" t="s">
        <v>14</v>
      </c>
    </row>
    <row r="256" spans="1:13" x14ac:dyDescent="0.35">
      <c r="A256" s="35" t="s">
        <v>351</v>
      </c>
      <c r="B256" s="35" t="s">
        <v>352</v>
      </c>
      <c r="C256" s="35" t="s">
        <v>353</v>
      </c>
      <c r="D256" s="26">
        <v>6</v>
      </c>
      <c r="E256" s="26">
        <v>180</v>
      </c>
    </row>
    <row r="257" spans="1:5" x14ac:dyDescent="0.35">
      <c r="A257" s="35" t="s">
        <v>351</v>
      </c>
      <c r="B257" s="35" t="s">
        <v>352</v>
      </c>
      <c r="C257" s="35" t="s">
        <v>354</v>
      </c>
      <c r="D257" s="35">
        <v>4</v>
      </c>
      <c r="E257" s="35">
        <v>126</v>
      </c>
    </row>
    <row r="258" spans="1:5" x14ac:dyDescent="0.35">
      <c r="A258" s="35" t="s">
        <v>351</v>
      </c>
      <c r="B258" s="35" t="s">
        <v>352</v>
      </c>
      <c r="C258" s="35">
        <v>13</v>
      </c>
      <c r="D258" s="26">
        <v>6</v>
      </c>
      <c r="E258" s="26">
        <v>180</v>
      </c>
    </row>
    <row r="259" spans="1:5" x14ac:dyDescent="0.35">
      <c r="A259" s="34"/>
      <c r="B259" s="34"/>
      <c r="C259" s="34"/>
      <c r="D259" s="42">
        <f>SUM(D256:D258)</f>
        <v>16</v>
      </c>
      <c r="E259" s="42">
        <f>SUM(E256:E258)</f>
        <v>486</v>
      </c>
    </row>
    <row r="260" spans="1:5" x14ac:dyDescent="0.35">
      <c r="A260" s="2"/>
      <c r="B260" s="2"/>
      <c r="C260" s="2"/>
      <c r="D260" s="2"/>
      <c r="E260" s="2"/>
    </row>
    <row r="261" spans="1:5" x14ac:dyDescent="0.35">
      <c r="A261" s="7" t="s">
        <v>30</v>
      </c>
      <c r="B261" s="27" t="s">
        <v>134</v>
      </c>
      <c r="C261" s="2"/>
      <c r="D261" s="2"/>
      <c r="E261" s="2"/>
    </row>
    <row r="262" spans="1:5" x14ac:dyDescent="0.35">
      <c r="A262" s="7" t="s">
        <v>32</v>
      </c>
      <c r="B262" s="27" t="s">
        <v>33</v>
      </c>
      <c r="C262" s="2"/>
      <c r="D262" s="2"/>
      <c r="E262" s="2"/>
    </row>
    <row r="263" spans="1:5" x14ac:dyDescent="0.35">
      <c r="A263" s="9" t="s">
        <v>34</v>
      </c>
      <c r="B263" s="30" t="s">
        <v>35</v>
      </c>
      <c r="C263" s="2"/>
      <c r="D263" s="2"/>
      <c r="E263" s="2"/>
    </row>
    <row r="264" spans="1:5" ht="28" x14ac:dyDescent="0.35">
      <c r="A264" s="8" t="s">
        <v>36</v>
      </c>
      <c r="B264" s="14" t="s">
        <v>126</v>
      </c>
      <c r="C264" s="14" t="s">
        <v>127</v>
      </c>
      <c r="D264" s="14" t="s">
        <v>128</v>
      </c>
      <c r="E264" s="22"/>
    </row>
    <row r="265" spans="1:5" x14ac:dyDescent="0.35">
      <c r="B265" s="98"/>
      <c r="C265" s="98"/>
      <c r="D265" s="98"/>
      <c r="E265" s="98"/>
    </row>
    <row r="266" spans="1:5" x14ac:dyDescent="0.35">
      <c r="B266" s="98"/>
      <c r="C266" s="98"/>
      <c r="D266" s="98"/>
      <c r="E266" s="99" t="s">
        <v>90</v>
      </c>
    </row>
    <row r="267" spans="1:5" x14ac:dyDescent="0.35">
      <c r="B267" s="2"/>
      <c r="C267" s="2"/>
      <c r="D267" s="2"/>
      <c r="E267" s="2"/>
    </row>
    <row r="268" spans="1:5" x14ac:dyDescent="0.35">
      <c r="A268" s="28" t="s">
        <v>356</v>
      </c>
      <c r="B268" s="28" t="s">
        <v>11</v>
      </c>
      <c r="C268" s="28" t="s">
        <v>12</v>
      </c>
      <c r="D268" s="36" t="s">
        <v>230</v>
      </c>
      <c r="E268" s="28" t="s">
        <v>14</v>
      </c>
    </row>
    <row r="269" spans="1:5" x14ac:dyDescent="0.35">
      <c r="A269" s="35" t="s">
        <v>355</v>
      </c>
      <c r="B269" s="35" t="s">
        <v>357</v>
      </c>
      <c r="C269" s="35" t="s">
        <v>358</v>
      </c>
      <c r="D269" s="26">
        <v>11</v>
      </c>
      <c r="E269" s="26">
        <v>385</v>
      </c>
    </row>
    <row r="270" spans="1:5" x14ac:dyDescent="0.35">
      <c r="A270" s="35" t="s">
        <v>355</v>
      </c>
      <c r="B270" s="35" t="s">
        <v>357</v>
      </c>
      <c r="C270" s="35" t="s">
        <v>359</v>
      </c>
      <c r="D270" s="35">
        <v>15</v>
      </c>
      <c r="E270" s="35">
        <v>505</v>
      </c>
    </row>
    <row r="271" spans="1:5" x14ac:dyDescent="0.35">
      <c r="A271" s="34"/>
      <c r="B271" s="34"/>
      <c r="C271" s="34"/>
      <c r="D271" s="42">
        <f>SUM(D269:D270)</f>
        <v>26</v>
      </c>
      <c r="E271" s="42">
        <f>SUM(E269:E270)</f>
        <v>890</v>
      </c>
    </row>
    <row r="272" spans="1:5" x14ac:dyDescent="0.35">
      <c r="A272" s="2"/>
      <c r="B272" s="2"/>
      <c r="C272" s="2"/>
      <c r="D272" s="2"/>
      <c r="E272" s="2"/>
    </row>
    <row r="273" spans="1:5" x14ac:dyDescent="0.35">
      <c r="A273" s="7" t="s">
        <v>30</v>
      </c>
      <c r="B273" s="27" t="s">
        <v>134</v>
      </c>
      <c r="C273" s="2"/>
      <c r="D273" s="2"/>
      <c r="E273" s="2"/>
    </row>
    <row r="274" spans="1:5" x14ac:dyDescent="0.35">
      <c r="A274" s="7" t="s">
        <v>32</v>
      </c>
      <c r="B274" s="27" t="s">
        <v>33</v>
      </c>
      <c r="C274" s="2"/>
      <c r="D274" s="2"/>
      <c r="E274" s="2"/>
    </row>
    <row r="275" spans="1:5" x14ac:dyDescent="0.35">
      <c r="A275" s="9" t="s">
        <v>34</v>
      </c>
      <c r="B275" s="30" t="s">
        <v>35</v>
      </c>
      <c r="C275" s="2"/>
      <c r="D275" s="2"/>
      <c r="E275" s="2"/>
    </row>
    <row r="276" spans="1:5" ht="28" x14ac:dyDescent="0.35">
      <c r="A276" s="8" t="s">
        <v>36</v>
      </c>
      <c r="B276" s="14" t="s">
        <v>1863</v>
      </c>
      <c r="C276" s="14" t="s">
        <v>1862</v>
      </c>
      <c r="D276" s="139" t="s">
        <v>1861</v>
      </c>
      <c r="E276" s="22"/>
    </row>
    <row r="277" spans="1:5" x14ac:dyDescent="0.35">
      <c r="B277" s="98"/>
      <c r="C277" s="98"/>
      <c r="D277" s="98"/>
      <c r="E277" s="98"/>
    </row>
    <row r="278" spans="1:5" x14ac:dyDescent="0.35">
      <c r="B278" s="98"/>
      <c r="C278" s="98"/>
      <c r="D278" s="98"/>
      <c r="E278" s="99" t="s">
        <v>90</v>
      </c>
    </row>
    <row r="279" spans="1:5" x14ac:dyDescent="0.35">
      <c r="B279" s="2"/>
      <c r="C279" s="2"/>
      <c r="D279" s="2"/>
      <c r="E279" s="2"/>
    </row>
    <row r="280" spans="1:5" x14ac:dyDescent="0.35">
      <c r="A280" s="28" t="s">
        <v>92</v>
      </c>
      <c r="B280" s="28" t="s">
        <v>11</v>
      </c>
      <c r="C280" s="28" t="s">
        <v>12</v>
      </c>
      <c r="D280" s="36" t="s">
        <v>230</v>
      </c>
      <c r="E280" s="28" t="s">
        <v>14</v>
      </c>
    </row>
    <row r="281" spans="1:5" x14ac:dyDescent="0.35">
      <c r="A281" s="35" t="s">
        <v>360</v>
      </c>
      <c r="B281" s="35" t="s">
        <v>361</v>
      </c>
      <c r="C281" s="35">
        <v>73</v>
      </c>
      <c r="D281" s="26">
        <v>2</v>
      </c>
      <c r="E281" s="26">
        <v>50</v>
      </c>
    </row>
    <row r="282" spans="1:5" x14ac:dyDescent="0.35">
      <c r="A282" s="35" t="s">
        <v>360</v>
      </c>
      <c r="B282" s="35" t="s">
        <v>361</v>
      </c>
      <c r="C282" s="35">
        <v>75</v>
      </c>
      <c r="D282" s="35">
        <v>2</v>
      </c>
      <c r="E282" s="35">
        <v>50</v>
      </c>
    </row>
    <row r="283" spans="1:5" x14ac:dyDescent="0.35">
      <c r="A283" s="35" t="s">
        <v>360</v>
      </c>
      <c r="B283" s="35" t="s">
        <v>362</v>
      </c>
      <c r="C283" s="35">
        <v>12</v>
      </c>
      <c r="D283" s="35">
        <v>2</v>
      </c>
      <c r="E283" s="35">
        <v>50</v>
      </c>
    </row>
    <row r="284" spans="1:5" x14ac:dyDescent="0.35">
      <c r="A284" s="35" t="s">
        <v>360</v>
      </c>
      <c r="B284" s="35" t="s">
        <v>363</v>
      </c>
      <c r="C284" s="35" t="s">
        <v>364</v>
      </c>
      <c r="D284" s="35">
        <v>6</v>
      </c>
      <c r="E284" s="35">
        <v>154</v>
      </c>
    </row>
    <row r="285" spans="1:5" x14ac:dyDescent="0.35">
      <c r="A285" s="34"/>
      <c r="B285" s="34"/>
      <c r="C285" s="34"/>
      <c r="D285" s="42">
        <f>SUM(D281:D284)</f>
        <v>12</v>
      </c>
      <c r="E285" s="42">
        <f>SUM(E281:E284)</f>
        <v>304</v>
      </c>
    </row>
    <row r="286" spans="1:5" x14ac:dyDescent="0.35">
      <c r="A286" s="2"/>
      <c r="B286" s="2"/>
      <c r="C286" s="2"/>
      <c r="D286" s="2"/>
      <c r="E286" s="2"/>
    </row>
    <row r="287" spans="1:5" x14ac:dyDescent="0.35">
      <c r="A287" s="7" t="s">
        <v>30</v>
      </c>
      <c r="B287" s="27" t="s">
        <v>134</v>
      </c>
      <c r="C287" s="2"/>
      <c r="D287" s="2"/>
      <c r="E287" s="2"/>
    </row>
    <row r="288" spans="1:5" x14ac:dyDescent="0.35">
      <c r="A288" s="7" t="s">
        <v>32</v>
      </c>
      <c r="B288" s="27" t="s">
        <v>33</v>
      </c>
      <c r="C288" s="2"/>
      <c r="D288" s="2"/>
      <c r="E288" s="2"/>
    </row>
    <row r="289" spans="1:5" x14ac:dyDescent="0.35">
      <c r="A289" s="9" t="s">
        <v>34</v>
      </c>
      <c r="B289" s="30" t="s">
        <v>35</v>
      </c>
      <c r="C289" s="2"/>
      <c r="D289" s="2"/>
      <c r="E289" s="2"/>
    </row>
    <row r="290" spans="1:5" ht="28" x14ac:dyDescent="0.35">
      <c r="A290" s="8" t="s">
        <v>36</v>
      </c>
      <c r="B290" s="14" t="s">
        <v>1863</v>
      </c>
      <c r="C290" s="14" t="s">
        <v>1862</v>
      </c>
      <c r="D290" s="139" t="s">
        <v>1861</v>
      </c>
      <c r="E290" s="22"/>
    </row>
    <row r="291" spans="1:5" x14ac:dyDescent="0.35">
      <c r="B291" s="98"/>
      <c r="C291" s="98"/>
      <c r="D291" s="98"/>
      <c r="E291" s="98"/>
    </row>
    <row r="292" spans="1:5" x14ac:dyDescent="0.35">
      <c r="B292" s="98"/>
      <c r="C292" s="98"/>
      <c r="D292" s="98"/>
      <c r="E292" s="99" t="s">
        <v>90</v>
      </c>
    </row>
    <row r="293" spans="1:5" x14ac:dyDescent="0.35">
      <c r="B293" s="2"/>
      <c r="C293" s="2"/>
      <c r="D293" s="2"/>
      <c r="E293" s="2"/>
    </row>
    <row r="294" spans="1:5" x14ac:dyDescent="0.35">
      <c r="A294" s="28" t="s">
        <v>92</v>
      </c>
      <c r="B294" s="28" t="s">
        <v>11</v>
      </c>
      <c r="C294" s="28" t="s">
        <v>12</v>
      </c>
      <c r="D294" s="36" t="s">
        <v>230</v>
      </c>
      <c r="E294" s="28" t="s">
        <v>14</v>
      </c>
    </row>
    <row r="295" spans="1:5" x14ac:dyDescent="0.35">
      <c r="A295" s="35" t="s">
        <v>365</v>
      </c>
      <c r="B295" s="35" t="s">
        <v>366</v>
      </c>
      <c r="C295" s="35" t="s">
        <v>354</v>
      </c>
      <c r="D295" s="26">
        <v>5</v>
      </c>
      <c r="E295" s="26">
        <v>187</v>
      </c>
    </row>
    <row r="296" spans="1:5" x14ac:dyDescent="0.35">
      <c r="A296" s="34"/>
      <c r="B296" s="34"/>
      <c r="C296" s="34"/>
      <c r="D296" s="42">
        <f>SUM(D295)</f>
        <v>5</v>
      </c>
      <c r="E296" s="42">
        <f>SUM(E295)</f>
        <v>187</v>
      </c>
    </row>
    <row r="297" spans="1:5" x14ac:dyDescent="0.35">
      <c r="A297" s="2"/>
      <c r="B297" s="2"/>
      <c r="C297" s="2"/>
      <c r="D297" s="2"/>
      <c r="E297" s="2"/>
    </row>
    <row r="298" spans="1:5" x14ac:dyDescent="0.35">
      <c r="A298" s="7" t="s">
        <v>30</v>
      </c>
      <c r="B298" s="27" t="s">
        <v>134</v>
      </c>
      <c r="C298" s="2"/>
      <c r="D298" s="2"/>
      <c r="E298" s="2"/>
    </row>
    <row r="299" spans="1:5" x14ac:dyDescent="0.35">
      <c r="A299" s="7" t="s">
        <v>32</v>
      </c>
      <c r="B299" s="27" t="s">
        <v>33</v>
      </c>
      <c r="C299" s="2"/>
      <c r="D299" s="2"/>
      <c r="E299" s="2"/>
    </row>
    <row r="300" spans="1:5" x14ac:dyDescent="0.35">
      <c r="A300" s="9" t="s">
        <v>34</v>
      </c>
      <c r="B300" s="30" t="s">
        <v>35</v>
      </c>
      <c r="C300" s="2"/>
      <c r="D300" s="2"/>
      <c r="E300" s="2"/>
    </row>
    <row r="301" spans="1:5" ht="28" x14ac:dyDescent="0.35">
      <c r="A301" s="8" t="s">
        <v>36</v>
      </c>
      <c r="B301" s="14" t="s">
        <v>1863</v>
      </c>
      <c r="C301" s="14" t="s">
        <v>1862</v>
      </c>
      <c r="D301" s="139" t="s">
        <v>1861</v>
      </c>
      <c r="E301" s="22"/>
    </row>
    <row r="302" spans="1:5" x14ac:dyDescent="0.35">
      <c r="B302" s="98"/>
      <c r="C302" s="98"/>
      <c r="D302" s="98"/>
      <c r="E302" s="98"/>
    </row>
    <row r="303" spans="1:5" x14ac:dyDescent="0.35">
      <c r="B303" s="98"/>
      <c r="C303" s="98"/>
      <c r="D303" s="98"/>
      <c r="E303" s="99" t="s">
        <v>90</v>
      </c>
    </row>
    <row r="304" spans="1:5" x14ac:dyDescent="0.35">
      <c r="B304" s="2"/>
      <c r="C304" s="2"/>
      <c r="D304" s="2"/>
      <c r="E304" s="2"/>
    </row>
    <row r="305" spans="1:5" x14ac:dyDescent="0.35">
      <c r="A305" s="28" t="s">
        <v>92</v>
      </c>
      <c r="B305" s="28" t="s">
        <v>11</v>
      </c>
      <c r="C305" s="28" t="s">
        <v>12</v>
      </c>
      <c r="D305" s="36" t="s">
        <v>230</v>
      </c>
      <c r="E305" s="28" t="s">
        <v>14</v>
      </c>
    </row>
    <row r="306" spans="1:5" x14ac:dyDescent="0.35">
      <c r="A306" s="10" t="s">
        <v>367</v>
      </c>
      <c r="B306" s="10" t="s">
        <v>363</v>
      </c>
      <c r="C306" s="10">
        <v>88</v>
      </c>
      <c r="D306" s="10">
        <v>10</v>
      </c>
      <c r="E306" s="10">
        <v>405</v>
      </c>
    </row>
    <row r="307" spans="1:5" x14ac:dyDescent="0.35">
      <c r="A307" s="35" t="s">
        <v>367</v>
      </c>
      <c r="B307" s="35" t="s">
        <v>363</v>
      </c>
      <c r="C307" s="35">
        <v>90</v>
      </c>
      <c r="D307" s="26">
        <v>6</v>
      </c>
      <c r="E307" s="26">
        <v>244</v>
      </c>
    </row>
    <row r="308" spans="1:5" x14ac:dyDescent="0.35">
      <c r="A308" s="34"/>
      <c r="B308" s="34"/>
      <c r="C308" s="34"/>
      <c r="D308" s="42">
        <f>SUM(D306:D307)</f>
        <v>16</v>
      </c>
      <c r="E308" s="42">
        <f>SUM(E306:E307)</f>
        <v>649</v>
      </c>
    </row>
    <row r="309" spans="1:5" x14ac:dyDescent="0.35">
      <c r="A309" s="2"/>
      <c r="B309" s="2"/>
      <c r="C309" s="2"/>
      <c r="D309" s="2"/>
      <c r="E309" s="2"/>
    </row>
    <row r="310" spans="1:5" x14ac:dyDescent="0.35">
      <c r="A310" s="7" t="s">
        <v>30</v>
      </c>
      <c r="B310" s="27" t="s">
        <v>134</v>
      </c>
      <c r="C310" s="2"/>
      <c r="D310" s="2"/>
      <c r="E310" s="2"/>
    </row>
    <row r="311" spans="1:5" x14ac:dyDescent="0.35">
      <c r="A311" s="7" t="s">
        <v>32</v>
      </c>
      <c r="B311" s="27" t="s">
        <v>33</v>
      </c>
      <c r="C311" s="2"/>
      <c r="D311" s="2"/>
      <c r="E311" s="2"/>
    </row>
    <row r="312" spans="1:5" x14ac:dyDescent="0.35">
      <c r="A312" s="9" t="s">
        <v>34</v>
      </c>
      <c r="B312" s="30" t="s">
        <v>35</v>
      </c>
      <c r="C312" s="2"/>
      <c r="D312" s="2"/>
      <c r="E312" s="2"/>
    </row>
    <row r="313" spans="1:5" ht="28" x14ac:dyDescent="0.35">
      <c r="A313" s="8" t="s">
        <v>36</v>
      </c>
      <c r="B313" s="14" t="s">
        <v>1863</v>
      </c>
      <c r="C313" s="14" t="s">
        <v>1862</v>
      </c>
      <c r="D313" s="139" t="s">
        <v>1861</v>
      </c>
      <c r="E313" s="22"/>
    </row>
    <row r="314" spans="1:5" x14ac:dyDescent="0.35">
      <c r="B314" s="98"/>
      <c r="C314" s="98"/>
      <c r="D314" s="98"/>
      <c r="E314" s="98"/>
    </row>
    <row r="315" spans="1:5" x14ac:dyDescent="0.35">
      <c r="B315" s="98"/>
      <c r="C315" s="98"/>
      <c r="D315" s="98"/>
      <c r="E315" s="99" t="s">
        <v>90</v>
      </c>
    </row>
    <row r="316" spans="1:5" x14ac:dyDescent="0.35">
      <c r="B316" s="2"/>
      <c r="C316" s="2"/>
      <c r="D316" s="2"/>
      <c r="E316" s="2"/>
    </row>
    <row r="317" spans="1:5" x14ac:dyDescent="0.35">
      <c r="A317" s="28" t="s">
        <v>92</v>
      </c>
      <c r="B317" s="28" t="s">
        <v>11</v>
      </c>
      <c r="C317" s="28" t="s">
        <v>12</v>
      </c>
      <c r="D317" s="36" t="s">
        <v>230</v>
      </c>
      <c r="E317" s="28" t="s">
        <v>14</v>
      </c>
    </row>
    <row r="318" spans="1:5" x14ac:dyDescent="0.35">
      <c r="A318" s="10" t="s">
        <v>368</v>
      </c>
      <c r="B318" s="10" t="s">
        <v>369</v>
      </c>
      <c r="C318" s="10" t="s">
        <v>370</v>
      </c>
      <c r="D318" s="10">
        <v>6</v>
      </c>
      <c r="E318" s="10">
        <v>324</v>
      </c>
    </row>
    <row r="319" spans="1:5" x14ac:dyDescent="0.35">
      <c r="A319" s="10" t="s">
        <v>368</v>
      </c>
      <c r="B319" s="10" t="s">
        <v>369</v>
      </c>
      <c r="C319" s="10" t="s">
        <v>371</v>
      </c>
      <c r="D319" s="10">
        <v>9</v>
      </c>
      <c r="E319" s="10">
        <v>502</v>
      </c>
    </row>
    <row r="320" spans="1:5" x14ac:dyDescent="0.35">
      <c r="A320" s="10" t="s">
        <v>368</v>
      </c>
      <c r="B320" s="35" t="s">
        <v>369</v>
      </c>
      <c r="C320" s="35" t="s">
        <v>372</v>
      </c>
      <c r="D320" s="26">
        <v>3</v>
      </c>
      <c r="E320" s="26">
        <v>162</v>
      </c>
    </row>
    <row r="321" spans="1:5" x14ac:dyDescent="0.35">
      <c r="A321" s="34"/>
      <c r="B321" s="34"/>
      <c r="C321" s="34"/>
      <c r="D321" s="42">
        <f>SUM(D318:D320)</f>
        <v>18</v>
      </c>
      <c r="E321" s="42">
        <f>SUM(E318:E320)</f>
        <v>988</v>
      </c>
    </row>
    <row r="322" spans="1:5" x14ac:dyDescent="0.35">
      <c r="A322" s="2"/>
      <c r="B322" s="2"/>
      <c r="C322" s="2"/>
      <c r="D322" s="2"/>
      <c r="E322" s="2"/>
    </row>
    <row r="323" spans="1:5" x14ac:dyDescent="0.35">
      <c r="A323" s="7" t="s">
        <v>30</v>
      </c>
      <c r="B323" s="27" t="s">
        <v>134</v>
      </c>
      <c r="C323" s="2"/>
      <c r="D323" s="2"/>
      <c r="E323" s="2"/>
    </row>
    <row r="324" spans="1:5" x14ac:dyDescent="0.35">
      <c r="A324" s="7" t="s">
        <v>32</v>
      </c>
      <c r="B324" s="27" t="s">
        <v>33</v>
      </c>
      <c r="C324" s="2"/>
      <c r="D324" s="2"/>
      <c r="E324" s="2"/>
    </row>
    <row r="325" spans="1:5" x14ac:dyDescent="0.35">
      <c r="A325" s="9" t="s">
        <v>34</v>
      </c>
      <c r="B325" s="30" t="s">
        <v>35</v>
      </c>
      <c r="C325" s="2"/>
      <c r="D325" s="2"/>
      <c r="E325" s="2"/>
    </row>
    <row r="326" spans="1:5" ht="28" x14ac:dyDescent="0.35">
      <c r="A326" s="8" t="s">
        <v>36</v>
      </c>
      <c r="B326" s="14" t="s">
        <v>126</v>
      </c>
      <c r="C326" s="14" t="s">
        <v>127</v>
      </c>
      <c r="D326" s="14" t="s">
        <v>128</v>
      </c>
      <c r="E326" s="22"/>
    </row>
    <row r="327" spans="1:5" x14ac:dyDescent="0.35">
      <c r="B327" s="98"/>
      <c r="C327" s="98"/>
      <c r="D327" s="98"/>
      <c r="E327" s="98"/>
    </row>
    <row r="328" spans="1:5" x14ac:dyDescent="0.35">
      <c r="B328" s="98"/>
      <c r="C328" s="98"/>
      <c r="D328" s="98"/>
      <c r="E328" s="99" t="s">
        <v>90</v>
      </c>
    </row>
    <row r="329" spans="1:5" x14ac:dyDescent="0.35">
      <c r="B329" s="2"/>
      <c r="C329" s="2"/>
      <c r="D329" s="2"/>
      <c r="E329" s="2"/>
    </row>
    <row r="330" spans="1:5" ht="15.5" x14ac:dyDescent="0.35">
      <c r="A330" s="94" t="s">
        <v>164</v>
      </c>
      <c r="B330" s="94" t="s">
        <v>11</v>
      </c>
      <c r="C330" s="94" t="s">
        <v>12</v>
      </c>
      <c r="D330" s="94" t="s">
        <v>165</v>
      </c>
      <c r="E330" s="94" t="s">
        <v>14</v>
      </c>
    </row>
    <row r="331" spans="1:5" ht="15.5" x14ac:dyDescent="0.35">
      <c r="A331" s="95" t="s">
        <v>346</v>
      </c>
      <c r="B331" s="95" t="s">
        <v>373</v>
      </c>
      <c r="C331" s="95">
        <v>44</v>
      </c>
      <c r="D331" s="95">
        <v>4</v>
      </c>
      <c r="E331" s="96">
        <v>489</v>
      </c>
    </row>
    <row r="332" spans="1:5" x14ac:dyDescent="0.35">
      <c r="A332" s="2"/>
      <c r="B332" s="2"/>
      <c r="C332" s="2"/>
      <c r="D332" s="2"/>
      <c r="E332" s="2"/>
    </row>
    <row r="333" spans="1:5" x14ac:dyDescent="0.35">
      <c r="A333" s="7" t="s">
        <v>30</v>
      </c>
      <c r="B333" s="27" t="s">
        <v>31</v>
      </c>
      <c r="C333" s="2"/>
      <c r="D333" s="2"/>
      <c r="E333" s="2"/>
    </row>
    <row r="334" spans="1:5" x14ac:dyDescent="0.35">
      <c r="A334" s="9" t="s">
        <v>167</v>
      </c>
      <c r="B334" s="30" t="s">
        <v>35</v>
      </c>
      <c r="C334" s="2"/>
      <c r="D334" s="2"/>
      <c r="E334" s="2"/>
    </row>
    <row r="335" spans="1:5" ht="28" x14ac:dyDescent="0.35">
      <c r="A335" s="8" t="s">
        <v>168</v>
      </c>
      <c r="B335" s="22"/>
      <c r="C335" s="22"/>
      <c r="D335" s="14" t="s">
        <v>169</v>
      </c>
      <c r="E335" s="14" t="s">
        <v>170</v>
      </c>
    </row>
    <row r="336" spans="1:5" x14ac:dyDescent="0.35">
      <c r="B336" s="98"/>
      <c r="C336" s="98"/>
      <c r="D336" s="98"/>
      <c r="E336" s="98"/>
    </row>
    <row r="337" spans="1:5" x14ac:dyDescent="0.35">
      <c r="B337" s="98"/>
      <c r="C337" s="98"/>
      <c r="D337" s="98"/>
      <c r="E337" s="99" t="s">
        <v>90</v>
      </c>
    </row>
    <row r="338" spans="1:5" x14ac:dyDescent="0.35">
      <c r="B338" s="2"/>
      <c r="C338" s="2"/>
      <c r="D338" s="2"/>
      <c r="E338" s="2"/>
    </row>
    <row r="339" spans="1:5" ht="15.5" x14ac:dyDescent="0.35">
      <c r="A339" s="28" t="s">
        <v>164</v>
      </c>
      <c r="B339" s="28" t="s">
        <v>11</v>
      </c>
      <c r="C339" s="28" t="s">
        <v>12</v>
      </c>
      <c r="D339" s="94" t="s">
        <v>165</v>
      </c>
      <c r="E339" s="28" t="s">
        <v>14</v>
      </c>
    </row>
    <row r="340" spans="1:5" x14ac:dyDescent="0.35">
      <c r="A340" s="25" t="s">
        <v>374</v>
      </c>
      <c r="B340" s="34" t="s">
        <v>357</v>
      </c>
      <c r="C340" s="25" t="s">
        <v>375</v>
      </c>
      <c r="D340" s="25">
        <v>3</v>
      </c>
      <c r="E340" s="25">
        <v>720</v>
      </c>
    </row>
    <row r="341" spans="1:5" x14ac:dyDescent="0.35">
      <c r="A341" s="2"/>
      <c r="B341" s="2"/>
      <c r="C341" s="2"/>
      <c r="D341" s="2"/>
      <c r="E341" s="2"/>
    </row>
    <row r="342" spans="1:5" x14ac:dyDescent="0.35">
      <c r="A342" s="7" t="s">
        <v>30</v>
      </c>
      <c r="B342" s="27" t="s">
        <v>194</v>
      </c>
      <c r="C342" s="2"/>
      <c r="D342" s="2"/>
      <c r="E342" s="2"/>
    </row>
    <row r="343" spans="1:5" x14ac:dyDescent="0.35">
      <c r="A343" s="9" t="s">
        <v>167</v>
      </c>
      <c r="B343" s="30" t="s">
        <v>35</v>
      </c>
      <c r="C343" s="2"/>
      <c r="D343" s="2"/>
      <c r="E343" s="2"/>
    </row>
    <row r="344" spans="1:5" ht="42" x14ac:dyDescent="0.35">
      <c r="A344" s="8" t="s">
        <v>168</v>
      </c>
      <c r="B344" s="14" t="s">
        <v>195</v>
      </c>
      <c r="C344" s="14" t="s">
        <v>196</v>
      </c>
      <c r="D344" s="14" t="s">
        <v>197</v>
      </c>
      <c r="E344" s="14" t="s">
        <v>198</v>
      </c>
    </row>
    <row r="345" spans="1:5" x14ac:dyDescent="0.35">
      <c r="B345" s="98"/>
      <c r="C345" s="98"/>
      <c r="D345" s="98"/>
      <c r="E345" s="98"/>
    </row>
    <row r="346" spans="1:5" x14ac:dyDescent="0.35">
      <c r="B346" s="98"/>
      <c r="C346" s="98"/>
      <c r="D346" s="98"/>
      <c r="E346" s="99" t="s">
        <v>90</v>
      </c>
    </row>
    <row r="347" spans="1:5" x14ac:dyDescent="0.35">
      <c r="B347" s="2"/>
      <c r="C347" s="2"/>
      <c r="D347" s="2"/>
      <c r="E347" s="2"/>
    </row>
    <row r="348" spans="1:5" ht="15.5" x14ac:dyDescent="0.35">
      <c r="A348" s="28" t="s">
        <v>164</v>
      </c>
      <c r="B348" s="28" t="s">
        <v>11</v>
      </c>
      <c r="C348" s="28" t="s">
        <v>12</v>
      </c>
      <c r="D348" s="94" t="s">
        <v>165</v>
      </c>
      <c r="E348" s="28" t="s">
        <v>14</v>
      </c>
    </row>
    <row r="349" spans="1:5" x14ac:dyDescent="0.35">
      <c r="A349" s="25" t="s">
        <v>376</v>
      </c>
      <c r="B349" s="34" t="s">
        <v>366</v>
      </c>
      <c r="C349" s="25" t="s">
        <v>377</v>
      </c>
      <c r="D349" s="25">
        <v>3</v>
      </c>
      <c r="E349" s="25">
        <v>203</v>
      </c>
    </row>
    <row r="350" spans="1:5" x14ac:dyDescent="0.35">
      <c r="A350" s="2"/>
      <c r="B350" s="2"/>
      <c r="C350" s="2"/>
      <c r="D350" s="2"/>
      <c r="E350" s="2"/>
    </row>
    <row r="351" spans="1:5" x14ac:dyDescent="0.35">
      <c r="A351" s="7" t="s">
        <v>30</v>
      </c>
      <c r="B351" s="27" t="s">
        <v>194</v>
      </c>
      <c r="C351" s="2"/>
      <c r="D351" s="2"/>
      <c r="E351" s="2"/>
    </row>
    <row r="352" spans="1:5" x14ac:dyDescent="0.35">
      <c r="A352" s="9" t="s">
        <v>167</v>
      </c>
      <c r="B352" s="30" t="s">
        <v>35</v>
      </c>
      <c r="C352" s="2"/>
      <c r="D352" s="2"/>
      <c r="E352" s="2"/>
    </row>
    <row r="353" spans="1:5" ht="42" x14ac:dyDescent="0.35">
      <c r="A353" s="8" t="s">
        <v>168</v>
      </c>
      <c r="B353" s="14" t="s">
        <v>195</v>
      </c>
      <c r="C353" s="14" t="s">
        <v>196</v>
      </c>
      <c r="D353" s="14" t="s">
        <v>197</v>
      </c>
      <c r="E353" s="14" t="s">
        <v>198</v>
      </c>
    </row>
    <row r="354" spans="1:5" x14ac:dyDescent="0.35">
      <c r="B354" s="98"/>
      <c r="C354" s="98"/>
      <c r="D354" s="98"/>
      <c r="E354" s="98"/>
    </row>
    <row r="355" spans="1:5" x14ac:dyDescent="0.35">
      <c r="B355" s="98"/>
      <c r="C355" s="98"/>
      <c r="D355" s="98"/>
      <c r="E355" s="99" t="s">
        <v>90</v>
      </c>
    </row>
    <row r="356" spans="1:5" x14ac:dyDescent="0.35">
      <c r="B356" s="2"/>
      <c r="C356" s="2"/>
      <c r="D356" s="2"/>
      <c r="E356" s="2"/>
    </row>
    <row r="357" spans="1:5" ht="15.5" x14ac:dyDescent="0.35">
      <c r="A357" s="28" t="s">
        <v>164</v>
      </c>
      <c r="B357" s="28" t="s">
        <v>11</v>
      </c>
      <c r="C357" s="28" t="s">
        <v>12</v>
      </c>
      <c r="D357" s="94" t="s">
        <v>165</v>
      </c>
      <c r="E357" s="28" t="s">
        <v>14</v>
      </c>
    </row>
    <row r="358" spans="1:5" x14ac:dyDescent="0.35">
      <c r="A358" s="25" t="s">
        <v>378</v>
      </c>
      <c r="B358" s="34" t="s">
        <v>379</v>
      </c>
      <c r="C358" s="25" t="s">
        <v>380</v>
      </c>
      <c r="D358" s="25">
        <v>2</v>
      </c>
      <c r="E358" s="25">
        <v>392</v>
      </c>
    </row>
    <row r="359" spans="1:5" x14ac:dyDescent="0.35">
      <c r="A359" s="2"/>
      <c r="B359" s="2"/>
      <c r="C359" s="2"/>
      <c r="D359" s="2"/>
      <c r="E359" s="2"/>
    </row>
    <row r="360" spans="1:5" x14ac:dyDescent="0.35">
      <c r="A360" s="7" t="s">
        <v>30</v>
      </c>
      <c r="B360" s="27" t="s">
        <v>194</v>
      </c>
      <c r="C360" s="2"/>
      <c r="D360" s="2"/>
      <c r="E360" s="2"/>
    </row>
    <row r="361" spans="1:5" x14ac:dyDescent="0.35">
      <c r="A361" s="9" t="s">
        <v>167</v>
      </c>
      <c r="B361" s="30" t="s">
        <v>35</v>
      </c>
      <c r="C361" s="2"/>
      <c r="D361" s="2"/>
      <c r="E361" s="2"/>
    </row>
    <row r="362" spans="1:5" ht="42" x14ac:dyDescent="0.35">
      <c r="A362" s="8" t="s">
        <v>168</v>
      </c>
      <c r="B362" s="14" t="s">
        <v>195</v>
      </c>
      <c r="C362" s="14" t="s">
        <v>196</v>
      </c>
      <c r="D362" s="14" t="s">
        <v>197</v>
      </c>
      <c r="E362" s="14" t="s">
        <v>198</v>
      </c>
    </row>
    <row r="363" spans="1:5" x14ac:dyDescent="0.35">
      <c r="B363" s="98"/>
      <c r="C363" s="98"/>
      <c r="D363" s="98"/>
      <c r="E363" s="98"/>
    </row>
    <row r="364" spans="1:5" x14ac:dyDescent="0.35">
      <c r="B364" s="98"/>
      <c r="C364" s="98"/>
      <c r="D364" s="98"/>
      <c r="E364" s="99" t="s">
        <v>90</v>
      </c>
    </row>
    <row r="365" spans="1:5" x14ac:dyDescent="0.35">
      <c r="B365" s="2"/>
      <c r="C365" s="2"/>
      <c r="D365" s="2"/>
      <c r="E365" s="2"/>
    </row>
    <row r="366" spans="1:5" ht="15.5" x14ac:dyDescent="0.35">
      <c r="A366" s="28" t="s">
        <v>164</v>
      </c>
      <c r="B366" s="28" t="s">
        <v>11</v>
      </c>
      <c r="C366" s="28" t="s">
        <v>12</v>
      </c>
      <c r="D366" s="94" t="s">
        <v>165</v>
      </c>
      <c r="E366" s="28" t="s">
        <v>14</v>
      </c>
    </row>
    <row r="367" spans="1:5" x14ac:dyDescent="0.35">
      <c r="A367" s="25" t="s">
        <v>381</v>
      </c>
      <c r="B367" s="34" t="s">
        <v>304</v>
      </c>
      <c r="C367" s="25" t="s">
        <v>382</v>
      </c>
      <c r="D367" s="25">
        <v>5</v>
      </c>
      <c r="E367" s="25">
        <v>520</v>
      </c>
    </row>
    <row r="368" spans="1:5" x14ac:dyDescent="0.35">
      <c r="A368" s="2"/>
      <c r="B368" s="2"/>
      <c r="C368" s="2"/>
      <c r="D368" s="2"/>
      <c r="E368" s="2"/>
    </row>
    <row r="369" spans="1:5" x14ac:dyDescent="0.35">
      <c r="A369" s="7" t="s">
        <v>30</v>
      </c>
      <c r="B369" s="27" t="s">
        <v>194</v>
      </c>
      <c r="C369" s="2"/>
      <c r="D369" s="2"/>
      <c r="E369" s="2"/>
    </row>
    <row r="370" spans="1:5" x14ac:dyDescent="0.35">
      <c r="A370" s="9" t="s">
        <v>167</v>
      </c>
      <c r="B370" s="30" t="s">
        <v>35</v>
      </c>
      <c r="C370" s="2"/>
      <c r="D370" s="2"/>
      <c r="E370" s="2"/>
    </row>
    <row r="371" spans="1:5" ht="42" x14ac:dyDescent="0.35">
      <c r="A371" s="8" t="s">
        <v>168</v>
      </c>
      <c r="B371" s="14" t="s">
        <v>195</v>
      </c>
      <c r="C371" s="14" t="s">
        <v>196</v>
      </c>
      <c r="D371" s="14" t="s">
        <v>197</v>
      </c>
      <c r="E371" s="14" t="s">
        <v>198</v>
      </c>
    </row>
    <row r="372" spans="1:5" x14ac:dyDescent="0.35">
      <c r="B372" s="98"/>
      <c r="C372" s="98"/>
      <c r="D372" s="98"/>
      <c r="E372" s="98"/>
    </row>
    <row r="373" spans="1:5" x14ac:dyDescent="0.35">
      <c r="B373" s="98"/>
      <c r="C373" s="98"/>
      <c r="D373" s="98"/>
      <c r="E373" s="99" t="s">
        <v>90</v>
      </c>
    </row>
    <row r="374" spans="1:5" x14ac:dyDescent="0.35">
      <c r="B374" s="2"/>
      <c r="C374" s="2"/>
      <c r="D374" s="2"/>
      <c r="E374" s="2"/>
    </row>
    <row r="375" spans="1:5" ht="15.5" x14ac:dyDescent="0.35">
      <c r="A375" s="28" t="s">
        <v>164</v>
      </c>
      <c r="B375" s="28" t="s">
        <v>11</v>
      </c>
      <c r="C375" s="28" t="s">
        <v>12</v>
      </c>
      <c r="D375" s="94" t="s">
        <v>165</v>
      </c>
      <c r="E375" s="28" t="s">
        <v>14</v>
      </c>
    </row>
    <row r="376" spans="1:5" x14ac:dyDescent="0.35">
      <c r="A376" s="25" t="s">
        <v>383</v>
      </c>
      <c r="B376" s="34" t="s">
        <v>361</v>
      </c>
      <c r="C376" s="25" t="s">
        <v>384</v>
      </c>
      <c r="D376" s="25">
        <v>3</v>
      </c>
      <c r="E376" s="25">
        <v>260</v>
      </c>
    </row>
    <row r="377" spans="1:5" x14ac:dyDescent="0.35">
      <c r="A377" s="2"/>
      <c r="B377" s="2"/>
      <c r="C377" s="2"/>
      <c r="D377" s="2"/>
      <c r="E377" s="2"/>
    </row>
    <row r="378" spans="1:5" x14ac:dyDescent="0.35">
      <c r="A378" s="7" t="s">
        <v>30</v>
      </c>
      <c r="B378" s="27" t="s">
        <v>194</v>
      </c>
      <c r="C378" s="2"/>
      <c r="D378" s="2"/>
      <c r="E378" s="2"/>
    </row>
    <row r="379" spans="1:5" x14ac:dyDescent="0.35">
      <c r="A379" s="9" t="s">
        <v>167</v>
      </c>
      <c r="B379" s="30" t="s">
        <v>35</v>
      </c>
      <c r="C379" s="2"/>
      <c r="D379" s="2"/>
      <c r="E379" s="2"/>
    </row>
    <row r="380" spans="1:5" ht="42" x14ac:dyDescent="0.35">
      <c r="A380" s="8" t="s">
        <v>168</v>
      </c>
      <c r="B380" s="14" t="s">
        <v>195</v>
      </c>
      <c r="C380" s="14" t="s">
        <v>196</v>
      </c>
      <c r="D380" s="14" t="s">
        <v>197</v>
      </c>
      <c r="E380" s="14" t="s">
        <v>198</v>
      </c>
    </row>
    <row r="381" spans="1:5" x14ac:dyDescent="0.35">
      <c r="B381" s="98"/>
      <c r="C381" s="98"/>
      <c r="D381" s="98"/>
      <c r="E381" s="98"/>
    </row>
    <row r="382" spans="1:5" x14ac:dyDescent="0.35">
      <c r="B382" s="98"/>
      <c r="C382" s="98"/>
      <c r="D382" s="98"/>
      <c r="E382" s="99" t="s">
        <v>90</v>
      </c>
    </row>
    <row r="383" spans="1:5" x14ac:dyDescent="0.35">
      <c r="B383" s="2"/>
      <c r="C383" s="2"/>
      <c r="D383" s="2"/>
      <c r="E383" s="2"/>
    </row>
    <row r="384" spans="1:5" ht="15.5" x14ac:dyDescent="0.35">
      <c r="A384" s="28" t="s">
        <v>164</v>
      </c>
      <c r="B384" s="28" t="s">
        <v>11</v>
      </c>
      <c r="C384" s="28" t="s">
        <v>12</v>
      </c>
      <c r="D384" s="94" t="s">
        <v>165</v>
      </c>
      <c r="E384" s="28" t="s">
        <v>14</v>
      </c>
    </row>
    <row r="385" spans="1:5" x14ac:dyDescent="0.35">
      <c r="A385" s="25" t="s">
        <v>385</v>
      </c>
      <c r="B385" s="34" t="s">
        <v>304</v>
      </c>
      <c r="C385" s="25" t="s">
        <v>386</v>
      </c>
      <c r="D385" s="25">
        <v>2</v>
      </c>
      <c r="E385" s="25">
        <v>476</v>
      </c>
    </row>
    <row r="386" spans="1:5" x14ac:dyDescent="0.35">
      <c r="A386" s="2"/>
      <c r="B386" s="2"/>
      <c r="C386" s="2"/>
      <c r="D386" s="2"/>
      <c r="E386" s="2"/>
    </row>
    <row r="387" spans="1:5" x14ac:dyDescent="0.35">
      <c r="A387" s="7" t="s">
        <v>30</v>
      </c>
      <c r="B387" s="27" t="s">
        <v>194</v>
      </c>
      <c r="C387" s="2"/>
      <c r="D387" s="2"/>
      <c r="E387" s="2"/>
    </row>
    <row r="388" spans="1:5" x14ac:dyDescent="0.35">
      <c r="A388" s="9" t="s">
        <v>167</v>
      </c>
      <c r="B388" s="30" t="s">
        <v>35</v>
      </c>
      <c r="C388" s="2"/>
      <c r="D388" s="2"/>
      <c r="E388" s="2"/>
    </row>
    <row r="389" spans="1:5" ht="42" x14ac:dyDescent="0.35">
      <c r="A389" s="8" t="s">
        <v>168</v>
      </c>
      <c r="B389" s="14" t="s">
        <v>195</v>
      </c>
      <c r="C389" s="14" t="s">
        <v>196</v>
      </c>
      <c r="D389" s="14" t="s">
        <v>197</v>
      </c>
      <c r="E389" s="14" t="s">
        <v>198</v>
      </c>
    </row>
    <row r="390" spans="1:5" x14ac:dyDescent="0.35">
      <c r="B390" s="98"/>
      <c r="C390" s="98"/>
      <c r="D390" s="98"/>
      <c r="E390" s="98"/>
    </row>
    <row r="391" spans="1:5" x14ac:dyDescent="0.35">
      <c r="B391" s="98"/>
      <c r="C391" s="98"/>
      <c r="D391" s="98"/>
      <c r="E391" s="99" t="s">
        <v>90</v>
      </c>
    </row>
    <row r="392" spans="1:5" x14ac:dyDescent="0.35">
      <c r="B392" s="2"/>
      <c r="C392" s="2"/>
      <c r="D392" s="2"/>
      <c r="E392" s="2"/>
    </row>
    <row r="393" spans="1:5" ht="15.5" x14ac:dyDescent="0.35">
      <c r="A393" s="28" t="s">
        <v>164</v>
      </c>
      <c r="B393" s="28" t="s">
        <v>11</v>
      </c>
      <c r="C393" s="28" t="s">
        <v>12</v>
      </c>
      <c r="D393" s="94" t="s">
        <v>165</v>
      </c>
      <c r="E393" s="28" t="s">
        <v>14</v>
      </c>
    </row>
    <row r="394" spans="1:5" x14ac:dyDescent="0.35">
      <c r="A394" s="25" t="s">
        <v>387</v>
      </c>
      <c r="B394" s="34" t="s">
        <v>304</v>
      </c>
      <c r="C394" s="25" t="s">
        <v>137</v>
      </c>
      <c r="D394" s="25">
        <v>5</v>
      </c>
      <c r="E394" s="25">
        <v>474</v>
      </c>
    </row>
    <row r="395" spans="1:5" x14ac:dyDescent="0.35">
      <c r="A395" s="2"/>
      <c r="B395" s="2"/>
      <c r="C395" s="2"/>
      <c r="D395" s="2"/>
      <c r="E395" s="2"/>
    </row>
    <row r="396" spans="1:5" x14ac:dyDescent="0.35">
      <c r="A396" s="7" t="s">
        <v>30</v>
      </c>
      <c r="B396" s="27" t="s">
        <v>194</v>
      </c>
      <c r="C396" s="2"/>
      <c r="D396" s="2"/>
      <c r="E396" s="2"/>
    </row>
    <row r="397" spans="1:5" x14ac:dyDescent="0.35">
      <c r="A397" s="9" t="s">
        <v>167</v>
      </c>
      <c r="B397" s="30" t="s">
        <v>35</v>
      </c>
      <c r="C397" s="2"/>
      <c r="D397" s="2"/>
      <c r="E397" s="2"/>
    </row>
    <row r="398" spans="1:5" ht="42" x14ac:dyDescent="0.35">
      <c r="A398" s="8" t="s">
        <v>168</v>
      </c>
      <c r="B398" s="14" t="s">
        <v>195</v>
      </c>
      <c r="C398" s="14" t="s">
        <v>196</v>
      </c>
      <c r="D398" s="14" t="s">
        <v>197</v>
      </c>
      <c r="E398" s="14" t="s">
        <v>198</v>
      </c>
    </row>
    <row r="399" spans="1:5" x14ac:dyDescent="0.35">
      <c r="B399" s="98"/>
      <c r="C399" s="98"/>
      <c r="D399" s="98"/>
      <c r="E399" s="98"/>
    </row>
    <row r="400" spans="1:5" x14ac:dyDescent="0.35">
      <c r="B400" s="98"/>
      <c r="C400" s="98"/>
      <c r="D400" s="98"/>
      <c r="E400" s="99" t="s">
        <v>90</v>
      </c>
    </row>
    <row r="401" spans="1:5" x14ac:dyDescent="0.35">
      <c r="B401" s="2"/>
      <c r="C401" s="2"/>
      <c r="D401" s="2"/>
      <c r="E401" s="2"/>
    </row>
    <row r="402" spans="1:5" ht="15.5" x14ac:dyDescent="0.35">
      <c r="A402" s="28" t="s">
        <v>164</v>
      </c>
      <c r="B402" s="28" t="s">
        <v>11</v>
      </c>
      <c r="C402" s="28" t="s">
        <v>12</v>
      </c>
      <c r="D402" s="94" t="s">
        <v>165</v>
      </c>
      <c r="E402" s="28" t="s">
        <v>14</v>
      </c>
    </row>
    <row r="403" spans="1:5" x14ac:dyDescent="0.35">
      <c r="A403" s="25" t="s">
        <v>388</v>
      </c>
      <c r="B403" s="34" t="s">
        <v>257</v>
      </c>
      <c r="C403" s="25" t="s">
        <v>389</v>
      </c>
      <c r="D403" s="25">
        <v>2</v>
      </c>
      <c r="E403" s="25">
        <v>1000</v>
      </c>
    </row>
    <row r="404" spans="1:5" x14ac:dyDescent="0.35">
      <c r="A404" s="2"/>
      <c r="B404" s="2"/>
      <c r="C404" s="2"/>
      <c r="D404" s="2"/>
      <c r="E404" s="2"/>
    </row>
    <row r="405" spans="1:5" x14ac:dyDescent="0.35">
      <c r="A405" s="7" t="s">
        <v>30</v>
      </c>
      <c r="B405" s="27" t="s">
        <v>194</v>
      </c>
      <c r="C405" s="2"/>
      <c r="D405" s="2"/>
      <c r="E405" s="2"/>
    </row>
    <row r="406" spans="1:5" x14ac:dyDescent="0.35">
      <c r="A406" s="9" t="s">
        <v>167</v>
      </c>
      <c r="B406" s="30" t="s">
        <v>35</v>
      </c>
      <c r="C406" s="2"/>
      <c r="D406" s="2"/>
      <c r="E406" s="2"/>
    </row>
    <row r="407" spans="1:5" ht="42" x14ac:dyDescent="0.35">
      <c r="A407" s="8" t="s">
        <v>168</v>
      </c>
      <c r="B407" s="14" t="s">
        <v>195</v>
      </c>
      <c r="C407" s="14" t="s">
        <v>196</v>
      </c>
      <c r="D407" s="14" t="s">
        <v>197</v>
      </c>
      <c r="E407" s="14" t="s">
        <v>198</v>
      </c>
    </row>
    <row r="408" spans="1:5" x14ac:dyDescent="0.35">
      <c r="B408" s="98"/>
      <c r="C408" s="98"/>
      <c r="D408" s="98"/>
      <c r="E408" s="98"/>
    </row>
    <row r="409" spans="1:5" x14ac:dyDescent="0.35">
      <c r="B409" s="98"/>
      <c r="C409" s="98"/>
      <c r="D409" s="98"/>
      <c r="E409" s="99" t="s">
        <v>90</v>
      </c>
    </row>
    <row r="410" spans="1:5" x14ac:dyDescent="0.35">
      <c r="B410" s="2"/>
      <c r="C410" s="2"/>
      <c r="D410" s="2"/>
      <c r="E410" s="2"/>
    </row>
    <row r="411" spans="1:5" ht="15.5" x14ac:dyDescent="0.35">
      <c r="A411" s="28" t="s">
        <v>164</v>
      </c>
      <c r="B411" s="28" t="s">
        <v>11</v>
      </c>
      <c r="C411" s="28" t="s">
        <v>12</v>
      </c>
      <c r="D411" s="94" t="s">
        <v>165</v>
      </c>
      <c r="E411" s="28" t="s">
        <v>14</v>
      </c>
    </row>
    <row r="412" spans="1:5" x14ac:dyDescent="0.35">
      <c r="A412" s="25" t="s">
        <v>390</v>
      </c>
      <c r="B412" s="34" t="s">
        <v>257</v>
      </c>
      <c r="C412" s="25" t="s">
        <v>391</v>
      </c>
      <c r="D412" s="25">
        <v>2</v>
      </c>
      <c r="E412" s="25">
        <v>500</v>
      </c>
    </row>
    <row r="413" spans="1:5" x14ac:dyDescent="0.35">
      <c r="A413" s="2"/>
      <c r="B413" s="2"/>
      <c r="C413" s="2"/>
      <c r="D413" s="2"/>
      <c r="E413" s="2"/>
    </row>
    <row r="414" spans="1:5" x14ac:dyDescent="0.35">
      <c r="A414" s="7" t="s">
        <v>30</v>
      </c>
      <c r="B414" s="27" t="s">
        <v>194</v>
      </c>
      <c r="C414" s="2"/>
      <c r="D414" s="2"/>
      <c r="E414" s="2"/>
    </row>
    <row r="415" spans="1:5" x14ac:dyDescent="0.35">
      <c r="A415" s="9" t="s">
        <v>167</v>
      </c>
      <c r="B415" s="30" t="s">
        <v>35</v>
      </c>
      <c r="C415" s="2"/>
      <c r="D415" s="2"/>
      <c r="E415" s="2"/>
    </row>
    <row r="416" spans="1:5" ht="42" x14ac:dyDescent="0.35">
      <c r="A416" s="8" t="s">
        <v>168</v>
      </c>
      <c r="B416" s="14" t="s">
        <v>195</v>
      </c>
      <c r="C416" s="14" t="s">
        <v>196</v>
      </c>
      <c r="D416" s="14" t="s">
        <v>197</v>
      </c>
      <c r="E416" s="14" t="s">
        <v>198</v>
      </c>
    </row>
    <row r="417" spans="1:5" x14ac:dyDescent="0.35">
      <c r="B417" s="98"/>
      <c r="C417" s="98"/>
      <c r="D417" s="98"/>
      <c r="E417" s="98"/>
    </row>
    <row r="418" spans="1:5" x14ac:dyDescent="0.35">
      <c r="B418" s="98"/>
      <c r="C418" s="98"/>
      <c r="D418" s="98"/>
      <c r="E418" s="99" t="s">
        <v>90</v>
      </c>
    </row>
    <row r="419" spans="1:5" x14ac:dyDescent="0.35">
      <c r="B419" s="2"/>
      <c r="C419" s="2"/>
      <c r="D419" s="2"/>
      <c r="E419" s="2"/>
    </row>
    <row r="420" spans="1:5" ht="15.5" x14ac:dyDescent="0.35">
      <c r="A420" s="28" t="s">
        <v>164</v>
      </c>
      <c r="B420" s="28" t="s">
        <v>11</v>
      </c>
      <c r="C420" s="28" t="s">
        <v>12</v>
      </c>
      <c r="D420" s="94" t="s">
        <v>165</v>
      </c>
      <c r="E420" s="28" t="s">
        <v>14</v>
      </c>
    </row>
    <row r="421" spans="1:5" x14ac:dyDescent="0.35">
      <c r="A421" s="25" t="s">
        <v>392</v>
      </c>
      <c r="B421" s="34" t="s">
        <v>257</v>
      </c>
      <c r="C421" s="25" t="s">
        <v>393</v>
      </c>
      <c r="D421" s="25">
        <v>2</v>
      </c>
      <c r="E421" s="25">
        <v>500</v>
      </c>
    </row>
    <row r="422" spans="1:5" x14ac:dyDescent="0.35">
      <c r="A422" s="2"/>
      <c r="B422" s="2"/>
      <c r="C422" s="2"/>
      <c r="D422" s="2"/>
      <c r="E422" s="2"/>
    </row>
    <row r="423" spans="1:5" x14ac:dyDescent="0.35">
      <c r="A423" s="7" t="s">
        <v>30</v>
      </c>
      <c r="B423" s="27" t="s">
        <v>194</v>
      </c>
      <c r="C423" s="2"/>
      <c r="D423" s="2"/>
      <c r="E423" s="2"/>
    </row>
    <row r="424" spans="1:5" x14ac:dyDescent="0.35">
      <c r="A424" s="9" t="s">
        <v>167</v>
      </c>
      <c r="B424" s="30" t="s">
        <v>35</v>
      </c>
      <c r="C424" s="2"/>
      <c r="D424" s="2"/>
      <c r="E424" s="2"/>
    </row>
    <row r="425" spans="1:5" ht="42" x14ac:dyDescent="0.35">
      <c r="A425" s="8" t="s">
        <v>168</v>
      </c>
      <c r="B425" s="14" t="s">
        <v>195</v>
      </c>
      <c r="C425" s="14" t="s">
        <v>196</v>
      </c>
      <c r="D425" s="14" t="s">
        <v>197</v>
      </c>
      <c r="E425" s="14" t="s">
        <v>198</v>
      </c>
    </row>
    <row r="426" spans="1:5" x14ac:dyDescent="0.35">
      <c r="B426" s="98"/>
      <c r="C426" s="98"/>
      <c r="D426" s="98"/>
      <c r="E426" s="98"/>
    </row>
    <row r="427" spans="1:5" x14ac:dyDescent="0.35">
      <c r="B427" s="98"/>
      <c r="C427" s="98"/>
      <c r="D427" s="98"/>
      <c r="E427" s="99" t="s">
        <v>90</v>
      </c>
    </row>
    <row r="428" spans="1:5" x14ac:dyDescent="0.35">
      <c r="B428" s="2"/>
      <c r="C428" s="2"/>
      <c r="D428" s="2"/>
      <c r="E428" s="2"/>
    </row>
    <row r="429" spans="1:5" ht="15.5" x14ac:dyDescent="0.35">
      <c r="A429" s="28" t="s">
        <v>164</v>
      </c>
      <c r="B429" s="28" t="s">
        <v>11</v>
      </c>
      <c r="C429" s="28" t="s">
        <v>12</v>
      </c>
      <c r="D429" s="94" t="s">
        <v>165</v>
      </c>
      <c r="E429" s="28" t="s">
        <v>14</v>
      </c>
    </row>
    <row r="430" spans="1:5" x14ac:dyDescent="0.35">
      <c r="A430" s="25" t="s">
        <v>394</v>
      </c>
      <c r="B430" s="34" t="s">
        <v>257</v>
      </c>
      <c r="C430" s="25" t="s">
        <v>395</v>
      </c>
      <c r="D430" s="25">
        <v>2</v>
      </c>
      <c r="E430" s="25">
        <v>500</v>
      </c>
    </row>
    <row r="431" spans="1:5" x14ac:dyDescent="0.35">
      <c r="A431" s="2"/>
      <c r="B431" s="2"/>
      <c r="C431" s="2"/>
      <c r="D431" s="2"/>
      <c r="E431" s="2"/>
    </row>
    <row r="432" spans="1:5" x14ac:dyDescent="0.35">
      <c r="A432" s="7" t="s">
        <v>30</v>
      </c>
      <c r="B432" s="27" t="s">
        <v>194</v>
      </c>
      <c r="C432" s="2"/>
      <c r="D432" s="2"/>
      <c r="E432" s="2"/>
    </row>
    <row r="433" spans="1:5" x14ac:dyDescent="0.35">
      <c r="A433" s="9" t="s">
        <v>167</v>
      </c>
      <c r="B433" s="30" t="s">
        <v>35</v>
      </c>
      <c r="C433" s="2"/>
      <c r="D433" s="2"/>
      <c r="E433" s="2"/>
    </row>
    <row r="434" spans="1:5" ht="42" x14ac:dyDescent="0.35">
      <c r="A434" s="8" t="s">
        <v>168</v>
      </c>
      <c r="B434" s="14" t="s">
        <v>195</v>
      </c>
      <c r="C434" s="14" t="s">
        <v>196</v>
      </c>
      <c r="D434" s="14" t="s">
        <v>197</v>
      </c>
      <c r="E434" s="14" t="s">
        <v>198</v>
      </c>
    </row>
    <row r="435" spans="1:5" x14ac:dyDescent="0.35">
      <c r="B435" s="98"/>
      <c r="C435" s="98"/>
      <c r="D435" s="98"/>
      <c r="E435" s="98"/>
    </row>
    <row r="436" spans="1:5" x14ac:dyDescent="0.35">
      <c r="B436" s="98"/>
      <c r="C436" s="98"/>
      <c r="D436" s="98"/>
      <c r="E436" s="99" t="s">
        <v>90</v>
      </c>
    </row>
    <row r="437" spans="1:5" x14ac:dyDescent="0.35">
      <c r="B437" s="2"/>
      <c r="C437" s="2"/>
      <c r="D437" s="2"/>
      <c r="E437" s="2"/>
    </row>
    <row r="438" spans="1:5" ht="15.5" x14ac:dyDescent="0.35">
      <c r="A438" s="28" t="s">
        <v>164</v>
      </c>
      <c r="B438" s="28" t="s">
        <v>11</v>
      </c>
      <c r="C438" s="28" t="s">
        <v>12</v>
      </c>
      <c r="D438" s="94" t="s">
        <v>165</v>
      </c>
      <c r="E438" s="28" t="s">
        <v>14</v>
      </c>
    </row>
    <row r="439" spans="1:5" x14ac:dyDescent="0.35">
      <c r="A439" s="25" t="s">
        <v>396</v>
      </c>
      <c r="B439" s="34" t="s">
        <v>361</v>
      </c>
      <c r="C439" s="25">
        <v>7</v>
      </c>
      <c r="D439" s="25">
        <v>3</v>
      </c>
      <c r="E439" s="25">
        <v>284</v>
      </c>
    </row>
    <row r="440" spans="1:5" x14ac:dyDescent="0.35">
      <c r="A440" s="2"/>
      <c r="B440" s="2"/>
      <c r="C440" s="2"/>
      <c r="D440" s="2"/>
      <c r="E440" s="2"/>
    </row>
    <row r="441" spans="1:5" x14ac:dyDescent="0.35">
      <c r="A441" s="7" t="s">
        <v>30</v>
      </c>
      <c r="B441" s="27" t="s">
        <v>194</v>
      </c>
      <c r="C441" s="2"/>
      <c r="D441" s="2"/>
      <c r="E441" s="2"/>
    </row>
    <row r="442" spans="1:5" x14ac:dyDescent="0.35">
      <c r="A442" s="9" t="s">
        <v>167</v>
      </c>
      <c r="B442" s="30" t="s">
        <v>35</v>
      </c>
      <c r="C442" s="2"/>
      <c r="D442" s="2"/>
      <c r="E442" s="2"/>
    </row>
    <row r="443" spans="1:5" ht="42" x14ac:dyDescent="0.35">
      <c r="A443" s="8" t="s">
        <v>168</v>
      </c>
      <c r="B443" s="14" t="s">
        <v>195</v>
      </c>
      <c r="C443" s="14" t="s">
        <v>196</v>
      </c>
      <c r="D443" s="14" t="s">
        <v>197</v>
      </c>
      <c r="E443" s="14" t="s">
        <v>198</v>
      </c>
    </row>
    <row r="444" spans="1:5" x14ac:dyDescent="0.35">
      <c r="B444" s="98"/>
      <c r="C444" s="98"/>
      <c r="D444" s="98"/>
      <c r="E444" s="98"/>
    </row>
    <row r="445" spans="1:5" x14ac:dyDescent="0.35">
      <c r="B445" s="98"/>
      <c r="C445" s="98"/>
      <c r="D445" s="98"/>
      <c r="E445" s="99" t="s">
        <v>90</v>
      </c>
    </row>
    <row r="446" spans="1:5" x14ac:dyDescent="0.35">
      <c r="B446" s="2"/>
      <c r="C446" s="2"/>
      <c r="D446" s="2"/>
      <c r="E446" s="2"/>
    </row>
    <row r="447" spans="1:5" ht="15.5" x14ac:dyDescent="0.35">
      <c r="A447" s="28" t="s">
        <v>164</v>
      </c>
      <c r="B447" s="28" t="s">
        <v>11</v>
      </c>
      <c r="C447" s="28" t="s">
        <v>12</v>
      </c>
      <c r="D447" s="94" t="s">
        <v>165</v>
      </c>
      <c r="E447" s="28" t="s">
        <v>14</v>
      </c>
    </row>
    <row r="448" spans="1:5" x14ac:dyDescent="0.35">
      <c r="A448" s="25" t="s">
        <v>397</v>
      </c>
      <c r="B448" s="34" t="s">
        <v>303</v>
      </c>
      <c r="C448" s="25" t="s">
        <v>122</v>
      </c>
      <c r="D448" s="25">
        <v>3</v>
      </c>
      <c r="E448" s="25">
        <v>370</v>
      </c>
    </row>
    <row r="449" spans="1:5" x14ac:dyDescent="0.35">
      <c r="A449" s="2"/>
      <c r="B449" s="2"/>
      <c r="C449" s="2"/>
      <c r="D449" s="2"/>
      <c r="E449" s="2"/>
    </row>
    <row r="450" spans="1:5" x14ac:dyDescent="0.35">
      <c r="A450" s="7" t="s">
        <v>30</v>
      </c>
      <c r="B450" s="27" t="s">
        <v>194</v>
      </c>
      <c r="C450" s="2"/>
      <c r="D450" s="2"/>
      <c r="E450" s="2"/>
    </row>
    <row r="451" spans="1:5" x14ac:dyDescent="0.35">
      <c r="A451" s="9" t="s">
        <v>167</v>
      </c>
      <c r="B451" s="30" t="s">
        <v>35</v>
      </c>
      <c r="C451" s="2"/>
      <c r="D451" s="2"/>
      <c r="E451" s="2"/>
    </row>
    <row r="452" spans="1:5" ht="42" x14ac:dyDescent="0.35">
      <c r="A452" s="8" t="s">
        <v>168</v>
      </c>
      <c r="B452" s="14" t="s">
        <v>195</v>
      </c>
      <c r="C452" s="14" t="s">
        <v>196</v>
      </c>
      <c r="D452" s="14" t="s">
        <v>197</v>
      </c>
      <c r="E452" s="14" t="s">
        <v>198</v>
      </c>
    </row>
    <row r="453" spans="1:5" x14ac:dyDescent="0.35">
      <c r="B453" s="98"/>
      <c r="C453" s="98"/>
      <c r="D453" s="98"/>
      <c r="E453" s="98"/>
    </row>
    <row r="454" spans="1:5" x14ac:dyDescent="0.35">
      <c r="B454" s="98"/>
      <c r="C454" s="98"/>
      <c r="D454" s="98"/>
      <c r="E454" s="99" t="s">
        <v>90</v>
      </c>
    </row>
    <row r="455" spans="1:5" x14ac:dyDescent="0.35">
      <c r="B455" s="2"/>
      <c r="C455" s="2"/>
      <c r="D455" s="2"/>
      <c r="E455" s="2"/>
    </row>
    <row r="456" spans="1:5" ht="15.5" x14ac:dyDescent="0.35">
      <c r="A456" s="28" t="s">
        <v>164</v>
      </c>
      <c r="B456" s="28" t="s">
        <v>11</v>
      </c>
      <c r="C456" s="28" t="s">
        <v>12</v>
      </c>
      <c r="D456" s="94" t="s">
        <v>165</v>
      </c>
      <c r="E456" s="28" t="s">
        <v>14</v>
      </c>
    </row>
    <row r="457" spans="1:5" x14ac:dyDescent="0.35">
      <c r="A457" s="25" t="s">
        <v>398</v>
      </c>
      <c r="B457" s="34" t="s">
        <v>304</v>
      </c>
      <c r="C457" s="25" t="s">
        <v>133</v>
      </c>
      <c r="D457" s="25">
        <v>6</v>
      </c>
      <c r="E457" s="25">
        <v>981</v>
      </c>
    </row>
    <row r="458" spans="1:5" x14ac:dyDescent="0.35">
      <c r="A458" s="2"/>
      <c r="B458" s="2"/>
      <c r="C458" s="2"/>
      <c r="D458" s="2"/>
      <c r="E458" s="2"/>
    </row>
    <row r="459" spans="1:5" x14ac:dyDescent="0.35">
      <c r="A459" s="7" t="s">
        <v>30</v>
      </c>
      <c r="B459" s="27" t="s">
        <v>194</v>
      </c>
      <c r="C459" s="2"/>
      <c r="D459" s="2"/>
      <c r="E459" s="2"/>
    </row>
    <row r="460" spans="1:5" x14ac:dyDescent="0.35">
      <c r="A460" s="9" t="s">
        <v>167</v>
      </c>
      <c r="B460" s="30" t="s">
        <v>35</v>
      </c>
      <c r="C460" s="2"/>
      <c r="D460" s="2"/>
      <c r="E460" s="2"/>
    </row>
    <row r="461" spans="1:5" ht="42" x14ac:dyDescent="0.35">
      <c r="A461" s="8" t="s">
        <v>168</v>
      </c>
      <c r="B461" s="14" t="s">
        <v>195</v>
      </c>
      <c r="C461" s="14" t="s">
        <v>196</v>
      </c>
      <c r="D461" s="14" t="s">
        <v>197</v>
      </c>
      <c r="E461" s="14" t="s">
        <v>198</v>
      </c>
    </row>
    <row r="462" spans="1:5" x14ac:dyDescent="0.35">
      <c r="B462" s="98"/>
      <c r="C462" s="98"/>
      <c r="D462" s="98"/>
      <c r="E462" s="98"/>
    </row>
    <row r="463" spans="1:5" x14ac:dyDescent="0.35">
      <c r="B463" s="98"/>
      <c r="C463" s="98"/>
      <c r="D463" s="98"/>
      <c r="E463" s="99" t="s">
        <v>90</v>
      </c>
    </row>
    <row r="464" spans="1:5" x14ac:dyDescent="0.35">
      <c r="B464" s="2"/>
      <c r="C464" s="2"/>
      <c r="D464" s="2"/>
      <c r="E464" s="2"/>
    </row>
    <row r="465" spans="1:5" x14ac:dyDescent="0.35">
      <c r="A465" s="28" t="s">
        <v>164</v>
      </c>
      <c r="B465" s="28" t="s">
        <v>11</v>
      </c>
      <c r="C465" s="28" t="s">
        <v>12</v>
      </c>
      <c r="D465" s="36" t="s">
        <v>230</v>
      </c>
      <c r="E465" s="28" t="s">
        <v>14</v>
      </c>
    </row>
    <row r="466" spans="1:5" x14ac:dyDescent="0.35">
      <c r="A466" s="55" t="s">
        <v>451</v>
      </c>
      <c r="B466" s="55" t="s">
        <v>244</v>
      </c>
      <c r="C466" s="55">
        <v>82</v>
      </c>
      <c r="D466" s="55">
        <v>5</v>
      </c>
      <c r="E466" s="55">
        <v>116</v>
      </c>
    </row>
    <row r="467" spans="1:5" x14ac:dyDescent="0.35">
      <c r="A467" s="2"/>
      <c r="B467" s="2"/>
      <c r="C467" s="2"/>
      <c r="D467" s="2"/>
      <c r="E467" s="2"/>
    </row>
    <row r="468" spans="1:5" x14ac:dyDescent="0.35">
      <c r="A468" s="7" t="s">
        <v>30</v>
      </c>
      <c r="B468" s="27" t="s">
        <v>1968</v>
      </c>
      <c r="C468" s="2"/>
      <c r="D468" s="2"/>
      <c r="E468" s="2"/>
    </row>
    <row r="469" spans="1:5" x14ac:dyDescent="0.35">
      <c r="A469" s="7" t="s">
        <v>32</v>
      </c>
      <c r="B469" s="27" t="s">
        <v>33</v>
      </c>
      <c r="C469" s="2"/>
      <c r="D469" s="2"/>
      <c r="E469" s="2"/>
    </row>
    <row r="470" spans="1:5" x14ac:dyDescent="0.35">
      <c r="A470" s="9" t="s">
        <v>34</v>
      </c>
      <c r="B470" s="30" t="s">
        <v>35</v>
      </c>
      <c r="C470" s="2"/>
      <c r="D470" s="2"/>
      <c r="E470" s="2"/>
    </row>
    <row r="471" spans="1:5" x14ac:dyDescent="0.35">
      <c r="A471" s="8" t="s">
        <v>36</v>
      </c>
      <c r="B471" s="14" t="s">
        <v>105</v>
      </c>
      <c r="C471" s="22"/>
      <c r="D471" s="22"/>
      <c r="E471" s="22"/>
    </row>
    <row r="473" spans="1:5" x14ac:dyDescent="0.35">
      <c r="E473" s="99" t="s">
        <v>90</v>
      </c>
    </row>
    <row r="475" spans="1:5" x14ac:dyDescent="0.35">
      <c r="A475" s="28" t="s">
        <v>164</v>
      </c>
      <c r="B475" s="28" t="s">
        <v>11</v>
      </c>
      <c r="C475" s="28" t="s">
        <v>12</v>
      </c>
      <c r="D475" s="36" t="s">
        <v>230</v>
      </c>
      <c r="E475" s="28" t="s">
        <v>14</v>
      </c>
    </row>
    <row r="476" spans="1:5" x14ac:dyDescent="0.35">
      <c r="A476" s="55" t="s">
        <v>452</v>
      </c>
      <c r="B476" s="55" t="s">
        <v>249</v>
      </c>
      <c r="C476" s="55" t="s">
        <v>133</v>
      </c>
      <c r="D476" s="55">
        <v>5</v>
      </c>
      <c r="E476" s="55">
        <v>188</v>
      </c>
    </row>
    <row r="477" spans="1:5" x14ac:dyDescent="0.35">
      <c r="A477" s="2"/>
      <c r="B477" s="2"/>
      <c r="C477" s="2"/>
      <c r="D477" s="2"/>
      <c r="E477" s="2"/>
    </row>
    <row r="478" spans="1:5" x14ac:dyDescent="0.35">
      <c r="A478" s="7" t="s">
        <v>30</v>
      </c>
      <c r="B478" s="27" t="s">
        <v>1968</v>
      </c>
      <c r="C478" s="2"/>
      <c r="D478" s="2"/>
      <c r="E478" s="2"/>
    </row>
    <row r="479" spans="1:5" x14ac:dyDescent="0.35">
      <c r="A479" s="7" t="s">
        <v>32</v>
      </c>
      <c r="B479" s="27" t="s">
        <v>33</v>
      </c>
      <c r="C479" s="2"/>
      <c r="D479" s="2"/>
      <c r="E479" s="2"/>
    </row>
    <row r="480" spans="1:5" x14ac:dyDescent="0.35">
      <c r="A480" s="9" t="s">
        <v>34</v>
      </c>
      <c r="B480" s="30" t="s">
        <v>35</v>
      </c>
      <c r="C480" s="2"/>
      <c r="D480" s="2"/>
      <c r="E480" s="2"/>
    </row>
    <row r="481" spans="1:5" x14ac:dyDescent="0.35">
      <c r="A481" s="8" t="s">
        <v>36</v>
      </c>
      <c r="B481" s="14" t="s">
        <v>105</v>
      </c>
      <c r="C481" s="22"/>
      <c r="D481" s="22"/>
      <c r="E481" s="22"/>
    </row>
    <row r="483" spans="1:5" x14ac:dyDescent="0.35">
      <c r="E483" s="99" t="s">
        <v>90</v>
      </c>
    </row>
    <row r="485" spans="1:5" x14ac:dyDescent="0.35">
      <c r="A485" s="28" t="s">
        <v>164</v>
      </c>
      <c r="B485" s="28" t="s">
        <v>11</v>
      </c>
      <c r="C485" s="28" t="s">
        <v>12</v>
      </c>
      <c r="D485" s="36" t="s">
        <v>230</v>
      </c>
      <c r="E485" s="28" t="s">
        <v>14</v>
      </c>
    </row>
    <row r="486" spans="1:5" x14ac:dyDescent="0.35">
      <c r="A486" s="55" t="s">
        <v>453</v>
      </c>
      <c r="B486" s="55" t="s">
        <v>459</v>
      </c>
      <c r="C486" s="55">
        <v>3</v>
      </c>
      <c r="D486" s="55">
        <v>8</v>
      </c>
      <c r="E486" s="55">
        <v>806</v>
      </c>
    </row>
    <row r="487" spans="1:5" x14ac:dyDescent="0.35">
      <c r="A487" s="2"/>
      <c r="B487" s="2"/>
      <c r="C487" s="2"/>
      <c r="D487" s="2"/>
      <c r="E487" s="2"/>
    </row>
    <row r="488" spans="1:5" x14ac:dyDescent="0.35">
      <c r="A488" s="7" t="s">
        <v>30</v>
      </c>
      <c r="B488" s="27" t="s">
        <v>1968</v>
      </c>
      <c r="C488" s="2"/>
      <c r="D488" s="2"/>
      <c r="E488" s="2"/>
    </row>
    <row r="489" spans="1:5" x14ac:dyDescent="0.35">
      <c r="A489" s="7" t="s">
        <v>32</v>
      </c>
      <c r="B489" s="27" t="s">
        <v>33</v>
      </c>
      <c r="C489" s="2"/>
      <c r="D489" s="2"/>
      <c r="E489" s="2"/>
    </row>
    <row r="490" spans="1:5" x14ac:dyDescent="0.35">
      <c r="A490" s="9" t="s">
        <v>34</v>
      </c>
      <c r="B490" s="30" t="s">
        <v>35</v>
      </c>
      <c r="C490" s="2"/>
      <c r="D490" s="2"/>
      <c r="E490" s="2"/>
    </row>
    <row r="491" spans="1:5" x14ac:dyDescent="0.35">
      <c r="A491" s="8" t="s">
        <v>36</v>
      </c>
      <c r="B491" s="14" t="s">
        <v>105</v>
      </c>
      <c r="C491" s="22"/>
      <c r="D491" s="22"/>
      <c r="E491" s="22"/>
    </row>
    <row r="493" spans="1:5" x14ac:dyDescent="0.35">
      <c r="E493" s="99" t="s">
        <v>90</v>
      </c>
    </row>
    <row r="495" spans="1:5" x14ac:dyDescent="0.35">
      <c r="A495" s="28" t="s">
        <v>164</v>
      </c>
      <c r="B495" s="28" t="s">
        <v>11</v>
      </c>
      <c r="C495" s="28" t="s">
        <v>12</v>
      </c>
      <c r="D495" s="36" t="s">
        <v>230</v>
      </c>
      <c r="E495" s="28" t="s">
        <v>14</v>
      </c>
    </row>
    <row r="496" spans="1:5" x14ac:dyDescent="0.35">
      <c r="A496" s="55" t="s">
        <v>454</v>
      </c>
      <c r="B496" s="55" t="s">
        <v>249</v>
      </c>
      <c r="C496" s="55" t="s">
        <v>460</v>
      </c>
      <c r="D496" s="55">
        <v>10</v>
      </c>
      <c r="E496" s="55">
        <v>327</v>
      </c>
    </row>
    <row r="497" spans="1:5" x14ac:dyDescent="0.35">
      <c r="A497" s="2"/>
      <c r="B497" s="2"/>
      <c r="C497" s="2"/>
      <c r="D497" s="2"/>
      <c r="E497" s="2"/>
    </row>
    <row r="498" spans="1:5" x14ac:dyDescent="0.35">
      <c r="A498" s="7" t="s">
        <v>30</v>
      </c>
      <c r="B498" s="27" t="s">
        <v>1968</v>
      </c>
      <c r="C498" s="2"/>
      <c r="D498" s="2"/>
      <c r="E498" s="2"/>
    </row>
    <row r="499" spans="1:5" x14ac:dyDescent="0.35">
      <c r="A499" s="7" t="s">
        <v>32</v>
      </c>
      <c r="B499" s="27" t="s">
        <v>33</v>
      </c>
      <c r="C499" s="2"/>
      <c r="D499" s="2"/>
      <c r="E499" s="2"/>
    </row>
    <row r="500" spans="1:5" x14ac:dyDescent="0.35">
      <c r="A500" s="9" t="s">
        <v>34</v>
      </c>
      <c r="B500" s="30" t="s">
        <v>35</v>
      </c>
      <c r="C500" s="2"/>
      <c r="D500" s="2"/>
      <c r="E500" s="2"/>
    </row>
    <row r="501" spans="1:5" x14ac:dyDescent="0.35">
      <c r="A501" s="8" t="s">
        <v>36</v>
      </c>
      <c r="B501" s="14" t="s">
        <v>105</v>
      </c>
      <c r="C501" s="22"/>
      <c r="D501" s="22"/>
      <c r="E501" s="22"/>
    </row>
    <row r="503" spans="1:5" x14ac:dyDescent="0.35">
      <c r="E503" s="99" t="s">
        <v>90</v>
      </c>
    </row>
    <row r="505" spans="1:5" x14ac:dyDescent="0.35">
      <c r="A505" s="28" t="s">
        <v>164</v>
      </c>
      <c r="B505" s="28" t="s">
        <v>11</v>
      </c>
      <c r="C505" s="28" t="s">
        <v>12</v>
      </c>
      <c r="D505" s="36" t="s">
        <v>230</v>
      </c>
      <c r="E505" s="28" t="s">
        <v>14</v>
      </c>
    </row>
    <row r="506" spans="1:5" x14ac:dyDescent="0.35">
      <c r="A506" s="55" t="s">
        <v>455</v>
      </c>
      <c r="B506" s="55" t="s">
        <v>249</v>
      </c>
      <c r="C506" s="55">
        <v>59</v>
      </c>
      <c r="D506" s="55">
        <v>4</v>
      </c>
      <c r="E506" s="55">
        <v>179</v>
      </c>
    </row>
    <row r="507" spans="1:5" x14ac:dyDescent="0.35">
      <c r="A507" s="2"/>
      <c r="B507" s="2"/>
      <c r="C507" s="2"/>
      <c r="D507" s="2"/>
      <c r="E507" s="2"/>
    </row>
    <row r="508" spans="1:5" x14ac:dyDescent="0.35">
      <c r="A508" s="7" t="s">
        <v>30</v>
      </c>
      <c r="B508" s="27" t="s">
        <v>1968</v>
      </c>
      <c r="C508" s="2"/>
      <c r="D508" s="2"/>
      <c r="E508" s="2"/>
    </row>
    <row r="509" spans="1:5" x14ac:dyDescent="0.35">
      <c r="A509" s="7" t="s">
        <v>32</v>
      </c>
      <c r="B509" s="27" t="s">
        <v>33</v>
      </c>
      <c r="C509" s="2"/>
      <c r="D509" s="2"/>
      <c r="E509" s="2"/>
    </row>
    <row r="510" spans="1:5" x14ac:dyDescent="0.35">
      <c r="A510" s="9" t="s">
        <v>34</v>
      </c>
      <c r="B510" s="30" t="s">
        <v>35</v>
      </c>
      <c r="C510" s="2"/>
      <c r="D510" s="2"/>
      <c r="E510" s="2"/>
    </row>
    <row r="511" spans="1:5" x14ac:dyDescent="0.35">
      <c r="A511" s="8" t="s">
        <v>36</v>
      </c>
      <c r="B511" s="14" t="s">
        <v>105</v>
      </c>
      <c r="C511" s="22"/>
      <c r="D511" s="22"/>
      <c r="E511" s="22"/>
    </row>
    <row r="513" spans="1:5" x14ac:dyDescent="0.35">
      <c r="E513" s="99" t="s">
        <v>90</v>
      </c>
    </row>
    <row r="515" spans="1:5" x14ac:dyDescent="0.35">
      <c r="A515" s="28" t="s">
        <v>164</v>
      </c>
      <c r="B515" s="28" t="s">
        <v>11</v>
      </c>
      <c r="C515" s="28" t="s">
        <v>12</v>
      </c>
      <c r="D515" s="36" t="s">
        <v>230</v>
      </c>
      <c r="E515" s="28" t="s">
        <v>14</v>
      </c>
    </row>
    <row r="516" spans="1:5" x14ac:dyDescent="0.35">
      <c r="A516" s="55" t="s">
        <v>456</v>
      </c>
      <c r="B516" s="55" t="s">
        <v>318</v>
      </c>
      <c r="C516" s="55">
        <v>5</v>
      </c>
      <c r="D516" s="55">
        <v>2</v>
      </c>
      <c r="E516" s="55">
        <v>51</v>
      </c>
    </row>
    <row r="517" spans="1:5" x14ac:dyDescent="0.35">
      <c r="A517" s="2"/>
      <c r="B517" s="2"/>
      <c r="C517" s="2"/>
      <c r="D517" s="2"/>
      <c r="E517" s="2"/>
    </row>
    <row r="518" spans="1:5" x14ac:dyDescent="0.35">
      <c r="A518" s="7" t="s">
        <v>30</v>
      </c>
      <c r="B518" s="27" t="s">
        <v>1968</v>
      </c>
      <c r="C518" s="2"/>
      <c r="D518" s="2"/>
      <c r="E518" s="2"/>
    </row>
    <row r="519" spans="1:5" x14ac:dyDescent="0.35">
      <c r="A519" s="7" t="s">
        <v>32</v>
      </c>
      <c r="B519" s="27" t="s">
        <v>33</v>
      </c>
      <c r="C519" s="2"/>
      <c r="D519" s="2"/>
      <c r="E519" s="2"/>
    </row>
    <row r="520" spans="1:5" x14ac:dyDescent="0.35">
      <c r="A520" s="9" t="s">
        <v>34</v>
      </c>
      <c r="B520" s="30" t="s">
        <v>35</v>
      </c>
      <c r="C520" s="2"/>
      <c r="D520" s="2"/>
      <c r="E520" s="2"/>
    </row>
    <row r="521" spans="1:5" x14ac:dyDescent="0.35">
      <c r="A521" s="8" t="s">
        <v>36</v>
      </c>
      <c r="B521" s="14" t="s">
        <v>105</v>
      </c>
      <c r="C521" s="22"/>
      <c r="D521" s="22"/>
      <c r="E521" s="22"/>
    </row>
    <row r="523" spans="1:5" x14ac:dyDescent="0.35">
      <c r="E523" s="99" t="s">
        <v>90</v>
      </c>
    </row>
    <row r="525" spans="1:5" x14ac:dyDescent="0.35">
      <c r="A525" s="28" t="s">
        <v>164</v>
      </c>
      <c r="B525" s="28" t="s">
        <v>11</v>
      </c>
      <c r="C525" s="28" t="s">
        <v>12</v>
      </c>
      <c r="D525" s="36" t="s">
        <v>230</v>
      </c>
      <c r="E525" s="28" t="s">
        <v>14</v>
      </c>
    </row>
    <row r="526" spans="1:5" x14ac:dyDescent="0.35">
      <c r="A526" s="55" t="s">
        <v>457</v>
      </c>
      <c r="B526" s="55" t="s">
        <v>249</v>
      </c>
      <c r="C526" s="55" t="s">
        <v>463</v>
      </c>
      <c r="D526" s="55"/>
      <c r="E526" s="55"/>
    </row>
    <row r="527" spans="1:5" x14ac:dyDescent="0.35">
      <c r="A527" s="55" t="s">
        <v>457</v>
      </c>
      <c r="B527" s="35" t="s">
        <v>461</v>
      </c>
      <c r="C527" s="35" t="s">
        <v>462</v>
      </c>
      <c r="D527" s="26"/>
      <c r="E527" s="26"/>
    </row>
    <row r="528" spans="1:5" x14ac:dyDescent="0.35">
      <c r="A528" s="34"/>
      <c r="B528" s="34"/>
      <c r="C528" s="34"/>
      <c r="D528" s="42">
        <v>19</v>
      </c>
      <c r="E528" s="42">
        <v>527</v>
      </c>
    </row>
    <row r="529" spans="1:5" x14ac:dyDescent="0.35">
      <c r="A529" s="2"/>
      <c r="B529" s="2"/>
      <c r="C529" s="2"/>
      <c r="D529" s="2"/>
      <c r="E529" s="2"/>
    </row>
    <row r="530" spans="1:5" x14ac:dyDescent="0.35">
      <c r="A530" s="7" t="s">
        <v>30</v>
      </c>
      <c r="B530" s="27" t="s">
        <v>1968</v>
      </c>
      <c r="C530" s="2"/>
      <c r="D530" s="2"/>
      <c r="E530" s="2"/>
    </row>
    <row r="531" spans="1:5" x14ac:dyDescent="0.35">
      <c r="A531" s="7" t="s">
        <v>32</v>
      </c>
      <c r="B531" s="27" t="s">
        <v>33</v>
      </c>
      <c r="C531" s="2"/>
      <c r="D531" s="2"/>
      <c r="E531" s="2"/>
    </row>
    <row r="532" spans="1:5" x14ac:dyDescent="0.35">
      <c r="A532" s="9" t="s">
        <v>34</v>
      </c>
      <c r="B532" s="30" t="s">
        <v>35</v>
      </c>
      <c r="C532" s="2"/>
      <c r="D532" s="2"/>
      <c r="E532" s="2"/>
    </row>
    <row r="533" spans="1:5" x14ac:dyDescent="0.35">
      <c r="A533" s="8" t="s">
        <v>36</v>
      </c>
      <c r="B533" s="14" t="s">
        <v>105</v>
      </c>
      <c r="C533" s="22"/>
      <c r="D533" s="22"/>
      <c r="E533" s="22"/>
    </row>
    <row r="535" spans="1:5" x14ac:dyDescent="0.35">
      <c r="E535" s="99" t="s">
        <v>90</v>
      </c>
    </row>
    <row r="537" spans="1:5" x14ac:dyDescent="0.35">
      <c r="A537" s="28" t="s">
        <v>164</v>
      </c>
      <c r="B537" s="28" t="s">
        <v>11</v>
      </c>
      <c r="C537" s="28" t="s">
        <v>12</v>
      </c>
      <c r="D537" s="36" t="s">
        <v>230</v>
      </c>
      <c r="E537" s="28" t="s">
        <v>14</v>
      </c>
    </row>
    <row r="538" spans="1:5" x14ac:dyDescent="0.35">
      <c r="A538" s="55" t="s">
        <v>387</v>
      </c>
      <c r="B538" s="55" t="s">
        <v>464</v>
      </c>
      <c r="C538" s="55" t="s">
        <v>465</v>
      </c>
      <c r="D538" s="55">
        <v>7</v>
      </c>
      <c r="E538" s="55">
        <v>474</v>
      </c>
    </row>
    <row r="539" spans="1:5" x14ac:dyDescent="0.35">
      <c r="A539" s="2"/>
      <c r="B539" s="2"/>
      <c r="C539" s="2"/>
      <c r="D539" s="2"/>
      <c r="E539" s="2"/>
    </row>
    <row r="540" spans="1:5" x14ac:dyDescent="0.35">
      <c r="A540" s="7" t="s">
        <v>30</v>
      </c>
      <c r="B540" s="27" t="s">
        <v>1968</v>
      </c>
      <c r="C540" s="2"/>
      <c r="D540" s="2"/>
      <c r="E540" s="2"/>
    </row>
    <row r="541" spans="1:5" x14ac:dyDescent="0.35">
      <c r="A541" s="7" t="s">
        <v>32</v>
      </c>
      <c r="B541" s="27" t="s">
        <v>33</v>
      </c>
      <c r="C541" s="2"/>
      <c r="D541" s="2"/>
      <c r="E541" s="2"/>
    </row>
    <row r="542" spans="1:5" x14ac:dyDescent="0.35">
      <c r="A542" s="9" t="s">
        <v>34</v>
      </c>
      <c r="B542" s="30" t="s">
        <v>35</v>
      </c>
      <c r="C542" s="2"/>
      <c r="D542" s="2"/>
      <c r="E542" s="2"/>
    </row>
    <row r="543" spans="1:5" x14ac:dyDescent="0.35">
      <c r="A543" s="8" t="s">
        <v>36</v>
      </c>
      <c r="B543" s="14" t="s">
        <v>105</v>
      </c>
      <c r="C543" s="22"/>
      <c r="D543" s="22"/>
      <c r="E543" s="22"/>
    </row>
    <row r="545" spans="1:5" x14ac:dyDescent="0.35">
      <c r="E545" s="99" t="s">
        <v>90</v>
      </c>
    </row>
    <row r="547" spans="1:5" x14ac:dyDescent="0.35">
      <c r="A547" s="28" t="s">
        <v>164</v>
      </c>
      <c r="B547" s="28" t="s">
        <v>11</v>
      </c>
      <c r="C547" s="28" t="s">
        <v>12</v>
      </c>
      <c r="D547" s="36" t="s">
        <v>230</v>
      </c>
      <c r="E547" s="28" t="s">
        <v>14</v>
      </c>
    </row>
    <row r="548" spans="1:5" x14ac:dyDescent="0.35">
      <c r="A548" s="55" t="s">
        <v>458</v>
      </c>
      <c r="B548" s="55" t="s">
        <v>467</v>
      </c>
      <c r="C548" s="55">
        <v>3</v>
      </c>
      <c r="D548" s="55">
        <v>10</v>
      </c>
      <c r="E548" s="55"/>
    </row>
    <row r="549" spans="1:5" x14ac:dyDescent="0.35">
      <c r="A549" s="55" t="s">
        <v>458</v>
      </c>
      <c r="B549" s="35" t="s">
        <v>461</v>
      </c>
      <c r="C549" s="35" t="s">
        <v>466</v>
      </c>
      <c r="D549" s="26">
        <v>8</v>
      </c>
      <c r="E549" s="26"/>
    </row>
    <row r="550" spans="1:5" x14ac:dyDescent="0.35">
      <c r="A550" s="34"/>
      <c r="B550" s="34"/>
      <c r="C550" s="34"/>
      <c r="D550" s="42">
        <f>SUM(D548:D549)</f>
        <v>18</v>
      </c>
      <c r="E550" s="42">
        <v>894</v>
      </c>
    </row>
    <row r="551" spans="1:5" x14ac:dyDescent="0.35">
      <c r="A551" s="2"/>
      <c r="B551" s="2"/>
      <c r="C551" s="2"/>
      <c r="D551" s="2"/>
      <c r="E551" s="2"/>
    </row>
    <row r="552" spans="1:5" x14ac:dyDescent="0.35">
      <c r="A552" s="7" t="s">
        <v>30</v>
      </c>
      <c r="B552" s="27" t="s">
        <v>1968</v>
      </c>
      <c r="C552" s="2"/>
      <c r="D552" s="2"/>
      <c r="E552" s="2"/>
    </row>
    <row r="553" spans="1:5" x14ac:dyDescent="0.35">
      <c r="A553" s="7" t="s">
        <v>32</v>
      </c>
      <c r="B553" s="27" t="s">
        <v>33</v>
      </c>
      <c r="C553" s="2"/>
      <c r="D553" s="2"/>
      <c r="E553" s="2"/>
    </row>
    <row r="554" spans="1:5" x14ac:dyDescent="0.35">
      <c r="A554" s="9" t="s">
        <v>34</v>
      </c>
      <c r="B554" s="30" t="s">
        <v>35</v>
      </c>
      <c r="C554" s="2"/>
      <c r="D554" s="2"/>
      <c r="E554" s="2"/>
    </row>
    <row r="555" spans="1:5" x14ac:dyDescent="0.35">
      <c r="A555" s="8" t="s">
        <v>36</v>
      </c>
      <c r="B555" s="14" t="s">
        <v>105</v>
      </c>
      <c r="C555" s="22"/>
      <c r="D555" s="22"/>
      <c r="E555" s="22"/>
    </row>
    <row r="557" spans="1:5" x14ac:dyDescent="0.35">
      <c r="E557" s="99" t="s">
        <v>90</v>
      </c>
    </row>
    <row r="559" spans="1:5" x14ac:dyDescent="0.35">
      <c r="A559" s="15" t="s">
        <v>92</v>
      </c>
      <c r="B559" s="28" t="s">
        <v>11</v>
      </c>
      <c r="C559" s="28" t="s">
        <v>12</v>
      </c>
      <c r="D559" s="28" t="s">
        <v>1070</v>
      </c>
      <c r="E559" s="28" t="s">
        <v>14</v>
      </c>
    </row>
    <row r="560" spans="1:5" ht="15" thickBot="1" x14ac:dyDescent="0.4">
      <c r="A560" s="26" t="s">
        <v>1916</v>
      </c>
      <c r="B560" s="416" t="s">
        <v>1917</v>
      </c>
      <c r="C560" s="417" t="s">
        <v>1350</v>
      </c>
      <c r="D560" s="10">
        <v>3</v>
      </c>
      <c r="E560" s="10">
        <v>328</v>
      </c>
    </row>
    <row r="561" spans="1:5" ht="15" thickBot="1" x14ac:dyDescent="0.4">
      <c r="A561" s="319"/>
      <c r="B561" s="320"/>
      <c r="C561" s="321"/>
      <c r="D561" s="322">
        <f>D560</f>
        <v>3</v>
      </c>
      <c r="E561" s="323">
        <f>E560</f>
        <v>328</v>
      </c>
    </row>
    <row r="562" spans="1:5" x14ac:dyDescent="0.35">
      <c r="A562" s="196"/>
      <c r="B562" s="196"/>
      <c r="C562" s="196"/>
      <c r="D562" s="196"/>
      <c r="E562" s="196"/>
    </row>
    <row r="563" spans="1:5" x14ac:dyDescent="0.35">
      <c r="A563" s="7" t="s">
        <v>30</v>
      </c>
      <c r="B563" s="27" t="s">
        <v>104</v>
      </c>
      <c r="C563" s="196"/>
      <c r="D563" s="196"/>
      <c r="E563" s="196"/>
    </row>
    <row r="564" spans="1:5" x14ac:dyDescent="0.35">
      <c r="A564" s="7" t="s">
        <v>32</v>
      </c>
      <c r="B564" s="27" t="s">
        <v>33</v>
      </c>
      <c r="C564" s="196"/>
      <c r="D564" s="196"/>
      <c r="E564" s="196"/>
    </row>
    <row r="565" spans="1:5" x14ac:dyDescent="0.35">
      <c r="A565" s="9" t="s">
        <v>34</v>
      </c>
      <c r="B565" s="30" t="s">
        <v>35</v>
      </c>
      <c r="C565" s="196"/>
      <c r="D565" s="196"/>
      <c r="E565" s="196"/>
    </row>
    <row r="566" spans="1:5" ht="28" x14ac:dyDescent="0.35">
      <c r="A566" s="8" t="s">
        <v>36</v>
      </c>
      <c r="B566" s="14" t="s">
        <v>105</v>
      </c>
      <c r="C566" s="14" t="s">
        <v>106</v>
      </c>
      <c r="D566" s="14" t="s">
        <v>1414</v>
      </c>
      <c r="E566" s="22" t="s">
        <v>350</v>
      </c>
    </row>
    <row r="568" spans="1:5" x14ac:dyDescent="0.35">
      <c r="E568" s="99" t="s">
        <v>90</v>
      </c>
    </row>
    <row r="570" spans="1:5" x14ac:dyDescent="0.35">
      <c r="A570" s="103" t="s">
        <v>10</v>
      </c>
      <c r="B570" s="103" t="s">
        <v>11</v>
      </c>
      <c r="C570" s="103" t="s">
        <v>12</v>
      </c>
      <c r="D570" s="103" t="s">
        <v>230</v>
      </c>
      <c r="E570" s="104" t="s">
        <v>14</v>
      </c>
    </row>
    <row r="571" spans="1:5" x14ac:dyDescent="0.35">
      <c r="A571" s="26" t="s">
        <v>1919</v>
      </c>
      <c r="B571" s="26" t="s">
        <v>1920</v>
      </c>
      <c r="C571" s="26" t="s">
        <v>1791</v>
      </c>
      <c r="D571" s="200">
        <v>7</v>
      </c>
      <c r="E571" s="35"/>
    </row>
    <row r="572" spans="1:5" x14ac:dyDescent="0.35">
      <c r="A572" s="26" t="s">
        <v>1919</v>
      </c>
      <c r="B572" s="26" t="s">
        <v>1920</v>
      </c>
      <c r="C572" s="26" t="s">
        <v>1314</v>
      </c>
      <c r="D572" s="27">
        <v>5</v>
      </c>
      <c r="E572" s="35"/>
    </row>
    <row r="573" spans="1:5" x14ac:dyDescent="0.35">
      <c r="A573" s="26" t="s">
        <v>1919</v>
      </c>
      <c r="B573" s="26" t="s">
        <v>1920</v>
      </c>
      <c r="C573" s="26" t="s">
        <v>1921</v>
      </c>
      <c r="D573" s="27">
        <v>2</v>
      </c>
      <c r="E573" s="35"/>
    </row>
    <row r="574" spans="1:5" x14ac:dyDescent="0.35">
      <c r="A574" s="26" t="s">
        <v>1919</v>
      </c>
      <c r="B574" s="26" t="s">
        <v>1920</v>
      </c>
      <c r="C574" s="26" t="s">
        <v>1922</v>
      </c>
      <c r="D574" s="27">
        <v>2</v>
      </c>
      <c r="E574" s="35"/>
    </row>
    <row r="575" spans="1:5" x14ac:dyDescent="0.35">
      <c r="A575" s="26" t="s">
        <v>1919</v>
      </c>
      <c r="B575" s="26" t="s">
        <v>1920</v>
      </c>
      <c r="C575" s="26" t="s">
        <v>1923</v>
      </c>
      <c r="D575" s="27">
        <v>2</v>
      </c>
      <c r="E575" s="35"/>
    </row>
    <row r="576" spans="1:5" x14ac:dyDescent="0.35">
      <c r="A576" s="309"/>
      <c r="B576" s="309"/>
      <c r="C576" s="309"/>
      <c r="D576" s="335">
        <f>SUM(D571:D575)</f>
        <v>18</v>
      </c>
      <c r="E576" s="335">
        <v>952</v>
      </c>
    </row>
    <row r="578" spans="1:5" x14ac:dyDescent="0.35">
      <c r="A578" s="7" t="s">
        <v>30</v>
      </c>
      <c r="B578" s="27" t="s">
        <v>1924</v>
      </c>
      <c r="C578" s="196"/>
      <c r="D578" s="196"/>
      <c r="E578" s="196"/>
    </row>
    <row r="579" spans="1:5" x14ac:dyDescent="0.35">
      <c r="A579" s="7" t="s">
        <v>32</v>
      </c>
      <c r="B579" s="27" t="s">
        <v>33</v>
      </c>
      <c r="C579" s="196"/>
      <c r="D579" s="196"/>
      <c r="E579" s="196"/>
    </row>
    <row r="580" spans="1:5" x14ac:dyDescent="0.35">
      <c r="A580" s="9" t="s">
        <v>34</v>
      </c>
      <c r="B580" s="30" t="s">
        <v>35</v>
      </c>
      <c r="C580" s="196"/>
      <c r="D580" s="196"/>
      <c r="E580" s="196"/>
    </row>
    <row r="581" spans="1:5" ht="28" x14ac:dyDescent="0.35">
      <c r="A581" s="8" t="s">
        <v>36</v>
      </c>
      <c r="B581" s="14"/>
      <c r="C581" s="14" t="s">
        <v>1425</v>
      </c>
      <c r="D581" s="14" t="s">
        <v>1414</v>
      </c>
      <c r="E581" s="14"/>
    </row>
    <row r="583" spans="1:5" x14ac:dyDescent="0.35">
      <c r="E583" s="99" t="s">
        <v>90</v>
      </c>
    </row>
  </sheetData>
  <hyperlinks>
    <hyperlink ref="E66" location="'Московский район'!A1" display="Вернуться к району" xr:uid="{00000000-0004-0000-2400-000000000000}"/>
    <hyperlink ref="E27" location="'Московский район'!A1" display="Вернуться к району" xr:uid="{00000000-0004-0000-2400-000001000000}"/>
    <hyperlink ref="E104" location="'Московский район'!A1" display="Вернуться к району" xr:uid="{00000000-0004-0000-2400-000002000000}"/>
    <hyperlink ref="E143" location="'Московский район'!A1" display="Вернуться к району" xr:uid="{00000000-0004-0000-2400-000003000000}"/>
    <hyperlink ref="E173" location="'Московский район'!A1" display="Вернуться к району" xr:uid="{00000000-0004-0000-2400-000004000000}"/>
    <hyperlink ref="E203" location="'Московский район'!A1" display="Вернуться к району" xr:uid="{00000000-0004-0000-2400-000005000000}"/>
    <hyperlink ref="E216" location="'Московский район'!A1" display="Вернуться к району" xr:uid="{00000000-0004-0000-2400-000006000000}"/>
    <hyperlink ref="E228" location="'Московский район'!A1" display="Вернуться к району" xr:uid="{00000000-0004-0000-2400-000007000000}"/>
    <hyperlink ref="E253" location="'Московский район'!A1" display="Вернуться к району" xr:uid="{00000000-0004-0000-2400-000008000000}"/>
    <hyperlink ref="E266" location="'Московский район'!A1" display="Вернуться к району" xr:uid="{00000000-0004-0000-2400-000009000000}"/>
    <hyperlink ref="E278" location="'Московский район'!A1" display="Вернуться к району" xr:uid="{00000000-0004-0000-2400-00000A000000}"/>
    <hyperlink ref="E292" location="'Московский район'!A1" display="Вернуться к району" xr:uid="{00000000-0004-0000-2400-00000B000000}"/>
    <hyperlink ref="E303" location="'Московский район'!A1" display="Вернуться к району" xr:uid="{00000000-0004-0000-2400-00000C000000}"/>
    <hyperlink ref="E315" location="'Московский район'!A1" display="Вернуться к району" xr:uid="{00000000-0004-0000-2400-00000D000000}"/>
    <hyperlink ref="E328" location="'Московский район'!A1" display="Вернуться к району" xr:uid="{00000000-0004-0000-2400-00000E000000}"/>
    <hyperlink ref="E337" location="'Московский район'!A1" display="Вернуться к району" xr:uid="{00000000-0004-0000-2400-00000F000000}"/>
    <hyperlink ref="E346" location="'Московский район'!A1" display="Вернуться к району" xr:uid="{00000000-0004-0000-2400-000010000000}"/>
    <hyperlink ref="E355" location="'Московский район'!A1" display="Вернуться к району" xr:uid="{00000000-0004-0000-2400-000011000000}"/>
    <hyperlink ref="E364" location="'Московский район'!A1" display="Вернуться к району" xr:uid="{00000000-0004-0000-2400-000012000000}"/>
    <hyperlink ref="E373" location="'Московский район'!A1" display="Вернуться к району" xr:uid="{00000000-0004-0000-2400-000013000000}"/>
    <hyperlink ref="E382" location="'Московский район'!A1" display="Вернуться к району" xr:uid="{00000000-0004-0000-2400-000014000000}"/>
    <hyperlink ref="E391" location="'Московский район'!A1" display="Вернуться к району" xr:uid="{00000000-0004-0000-2400-000015000000}"/>
    <hyperlink ref="E400" location="'Московский район'!A1" display="Вернуться к району" xr:uid="{00000000-0004-0000-2400-000016000000}"/>
    <hyperlink ref="E409" location="'Московский район'!A1" display="Вернуться к району" xr:uid="{00000000-0004-0000-2400-000017000000}"/>
    <hyperlink ref="E418" location="'Московский район'!A1" display="Вернуться к району" xr:uid="{00000000-0004-0000-2400-000018000000}"/>
    <hyperlink ref="E427" location="'Московский район'!A1" display="Вернуться к району" xr:uid="{00000000-0004-0000-2400-000019000000}"/>
    <hyperlink ref="E436" location="'Московский район'!A1" display="Вернуться к району" xr:uid="{00000000-0004-0000-2400-00001A000000}"/>
    <hyperlink ref="E445" location="'Московский район'!A1" display="Вернуться к району" xr:uid="{00000000-0004-0000-2400-00001B000000}"/>
    <hyperlink ref="E454" location="'Московский район'!A1" display="Вернуться к району" xr:uid="{00000000-0004-0000-2400-00001C000000}"/>
    <hyperlink ref="E463" location="'Московский район'!A1" display="Вернуться к району" xr:uid="{00000000-0004-0000-2400-00001D000000}"/>
    <hyperlink ref="E473" location="'Московский район'!A1" display="Вернуться к району" xr:uid="{00000000-0004-0000-2400-00001E000000}"/>
    <hyperlink ref="E483" location="'Московский район'!A1" display="Вернуться к району" xr:uid="{00000000-0004-0000-2400-00001F000000}"/>
    <hyperlink ref="E493" location="'Московский район'!A1" display="Вернуться к району" xr:uid="{00000000-0004-0000-2400-000020000000}"/>
    <hyperlink ref="E503" location="'Московский район'!A1" display="Вернуться к району" xr:uid="{00000000-0004-0000-2400-000021000000}"/>
    <hyperlink ref="E513" location="'Московский район'!A1" display="Вернуться к району" xr:uid="{00000000-0004-0000-2400-000022000000}"/>
    <hyperlink ref="E523" location="'Московский район'!A1" display="Вернуться к району" xr:uid="{00000000-0004-0000-2400-000023000000}"/>
    <hyperlink ref="E535" location="'Московский район'!A1" display="Вернуться к району" xr:uid="{00000000-0004-0000-2400-000024000000}"/>
    <hyperlink ref="E545" location="'Московский район'!A1" display="Вернуться к району" xr:uid="{00000000-0004-0000-2400-000025000000}"/>
    <hyperlink ref="E557" location="'Московский район'!A1" display="Вернуться к району" xr:uid="{00000000-0004-0000-2400-000026000000}"/>
    <hyperlink ref="E239" location="'Московский район'!A1" display="Вернуться к району" xr:uid="{00000000-0004-0000-2400-000027000000}"/>
    <hyperlink ref="E568" location="'Московский район'!A1" display="Вернуться к району" xr:uid="{00000000-0004-0000-2400-000028000000}"/>
    <hyperlink ref="E583" location="'Московский район'!A1" display="Вернуться к району" xr:uid="{00000000-0004-0000-2400-000029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28" customWidth="1"/>
    <col min="2" max="2" width="20.81640625" customWidth="1"/>
    <col min="3" max="3" width="17.1796875" customWidth="1"/>
    <col min="4" max="7" width="15.1796875" customWidth="1"/>
  </cols>
  <sheetData>
    <row r="1" spans="1:8" ht="15" thickBot="1" x14ac:dyDescent="0.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8" ht="15" thickBot="1" x14ac:dyDescent="0.4">
      <c r="A2" s="578" t="s">
        <v>7</v>
      </c>
      <c r="B2" s="579"/>
      <c r="C2" s="580"/>
      <c r="D2" s="37">
        <v>1400</v>
      </c>
      <c r="E2" s="37">
        <v>750</v>
      </c>
      <c r="F2" s="37">
        <v>420</v>
      </c>
      <c r="G2" s="37">
        <v>250</v>
      </c>
    </row>
    <row r="3" spans="1:8" ht="15" thickBot="1" x14ac:dyDescent="0.4">
      <c r="A3" s="51" t="s">
        <v>606</v>
      </c>
      <c r="B3" s="52" t="s">
        <v>9</v>
      </c>
      <c r="C3" s="53">
        <f>'АП Кировский'!D57</f>
        <v>127</v>
      </c>
      <c r="D3" s="54">
        <f>C3*D2</f>
        <v>177800</v>
      </c>
      <c r="E3" s="54">
        <f>C3*E2</f>
        <v>95250</v>
      </c>
      <c r="F3" s="54">
        <f>C3*F2</f>
        <v>53340</v>
      </c>
      <c r="G3" s="54">
        <f>C3*G2</f>
        <v>31750</v>
      </c>
      <c r="H3" s="402"/>
    </row>
    <row r="4" spans="1:8" ht="15" thickBot="1" x14ac:dyDescent="0.4">
      <c r="A4" s="51" t="s">
        <v>631</v>
      </c>
      <c r="B4" s="52" t="s">
        <v>9</v>
      </c>
      <c r="C4" s="53">
        <f>'АП Кировский'!D128</f>
        <v>121</v>
      </c>
      <c r="D4" s="54">
        <f>C4*D2</f>
        <v>169400</v>
      </c>
      <c r="E4" s="54">
        <f>C4*E2</f>
        <v>90750</v>
      </c>
      <c r="F4" s="54">
        <f>C4*F2</f>
        <v>50820</v>
      </c>
      <c r="G4" s="54">
        <f>C4*G2</f>
        <v>30250</v>
      </c>
      <c r="H4" s="402"/>
    </row>
    <row r="5" spans="1:8" ht="15" thickBot="1" x14ac:dyDescent="0.4">
      <c r="A5" s="51" t="s">
        <v>652</v>
      </c>
      <c r="B5" s="52" t="s">
        <v>9</v>
      </c>
      <c r="C5" s="53">
        <f>'АП Кировский'!D163</f>
        <v>127</v>
      </c>
      <c r="D5" s="54">
        <f>C5*D2</f>
        <v>177800</v>
      </c>
      <c r="E5" s="54">
        <f>C5*E2</f>
        <v>95250</v>
      </c>
      <c r="F5" s="54">
        <f>C5*F2</f>
        <v>53340</v>
      </c>
      <c r="G5" s="54">
        <f>C5*G2</f>
        <v>31750</v>
      </c>
      <c r="H5" s="402"/>
    </row>
    <row r="6" spans="1:8" ht="15" thickBot="1" x14ac:dyDescent="0.4">
      <c r="A6" s="52"/>
      <c r="B6" s="52"/>
      <c r="C6" s="53"/>
      <c r="D6" s="54"/>
      <c r="E6" s="54"/>
      <c r="F6" s="54"/>
      <c r="G6" s="54"/>
      <c r="H6" s="402"/>
    </row>
    <row r="7" spans="1:8" ht="15" thickBot="1" x14ac:dyDescent="0.4">
      <c r="A7" s="578" t="s">
        <v>7</v>
      </c>
      <c r="B7" s="579"/>
      <c r="C7" s="580"/>
      <c r="D7" s="37">
        <v>1600</v>
      </c>
      <c r="E7" s="37">
        <v>750</v>
      </c>
      <c r="F7" s="37">
        <v>420</v>
      </c>
      <c r="G7" s="37">
        <v>250</v>
      </c>
    </row>
    <row r="8" spans="1:8" ht="15" thickBot="1" x14ac:dyDescent="0.4">
      <c r="A8" s="51" t="s">
        <v>665</v>
      </c>
      <c r="B8" s="52" t="s">
        <v>9</v>
      </c>
      <c r="C8" s="53">
        <f>'АП Кировский'!D212</f>
        <v>123</v>
      </c>
      <c r="D8" s="54">
        <f>C8*D7</f>
        <v>196800</v>
      </c>
      <c r="E8" s="54">
        <f>C8*E7</f>
        <v>92250</v>
      </c>
      <c r="F8" s="54">
        <f>C8*F7</f>
        <v>51660</v>
      </c>
      <c r="G8" s="54">
        <f>C8*G7</f>
        <v>30750</v>
      </c>
    </row>
    <row r="9" spans="1:8" ht="15" thickBot="1" x14ac:dyDescent="0.4">
      <c r="A9" s="51" t="s">
        <v>707</v>
      </c>
      <c r="B9" s="52" t="s">
        <v>9</v>
      </c>
      <c r="C9" s="53">
        <f>'АП Кировский'!D257</f>
        <v>148</v>
      </c>
      <c r="D9" s="54">
        <f>C9*D7</f>
        <v>236800</v>
      </c>
      <c r="E9" s="54">
        <f>C9*E7</f>
        <v>111000</v>
      </c>
      <c r="F9" s="54">
        <f>C9*F7</f>
        <v>62160</v>
      </c>
      <c r="G9" s="54">
        <f>C9*G7</f>
        <v>37000</v>
      </c>
    </row>
    <row r="10" spans="1:8" ht="15" thickBot="1" x14ac:dyDescent="0.4">
      <c r="A10" s="51" t="s">
        <v>719</v>
      </c>
      <c r="B10" s="52" t="s">
        <v>9</v>
      </c>
      <c r="C10" s="53">
        <f>'АП Кировский'!D286</f>
        <v>66</v>
      </c>
      <c r="D10" s="54">
        <f>C10*D7</f>
        <v>105600</v>
      </c>
      <c r="E10" s="54">
        <f>C10*E7</f>
        <v>49500</v>
      </c>
      <c r="F10" s="54">
        <f>C10*F7</f>
        <v>27720</v>
      </c>
      <c r="G10" s="54">
        <f>C10*G7</f>
        <v>16500</v>
      </c>
    </row>
    <row r="11" spans="1:8" ht="15" thickBot="1" x14ac:dyDescent="0.4">
      <c r="A11" s="39" t="s">
        <v>89</v>
      </c>
      <c r="B11" s="39"/>
      <c r="C11" s="40">
        <f>C3+C4+C5+C8+C9+C10</f>
        <v>712</v>
      </c>
      <c r="D11" s="41">
        <f>D3+D4+D5+D8+D9+D10</f>
        <v>1064200</v>
      </c>
      <c r="E11" s="41">
        <f>C11*E2</f>
        <v>534000</v>
      </c>
      <c r="F11" s="41">
        <f>C11*F2</f>
        <v>299040</v>
      </c>
      <c r="G11" s="41">
        <f>C11*G2</f>
        <v>178000</v>
      </c>
    </row>
    <row r="12" spans="1:8" ht="15" thickBot="1" x14ac:dyDescent="0.4"/>
    <row r="13" spans="1:8" ht="15" thickBot="1" x14ac:dyDescent="0.4">
      <c r="A13" s="578" t="s">
        <v>7</v>
      </c>
      <c r="B13" s="579"/>
      <c r="C13" s="580"/>
      <c r="D13" s="37">
        <v>3000</v>
      </c>
      <c r="E13" s="37">
        <v>1650</v>
      </c>
      <c r="F13" s="37">
        <v>900</v>
      </c>
      <c r="G13" s="37">
        <v>540</v>
      </c>
    </row>
    <row r="14" spans="1:8" ht="15" thickBot="1" x14ac:dyDescent="0.4">
      <c r="A14" s="51" t="s">
        <v>729</v>
      </c>
      <c r="B14" s="52" t="s">
        <v>9</v>
      </c>
      <c r="C14" s="53">
        <f>'АП Кировский'!D296</f>
        <v>8</v>
      </c>
      <c r="D14" s="54">
        <f>C14*D13</f>
        <v>24000</v>
      </c>
      <c r="E14" s="54">
        <f>C14*E13</f>
        <v>13200</v>
      </c>
      <c r="F14" s="54">
        <f>C14*F13</f>
        <v>7200</v>
      </c>
      <c r="G14" s="54">
        <f>C14*G13</f>
        <v>4320</v>
      </c>
    </row>
    <row r="15" spans="1:8" ht="15" thickBot="1" x14ac:dyDescent="0.4">
      <c r="A15" s="50"/>
    </row>
    <row r="16" spans="1:8" ht="15" thickBot="1" x14ac:dyDescent="0.4">
      <c r="A16" s="51" t="s">
        <v>732</v>
      </c>
      <c r="B16" s="52" t="s">
        <v>9</v>
      </c>
      <c r="C16" s="53">
        <f>'АП Кировский'!D306</f>
        <v>30</v>
      </c>
      <c r="D16" s="54"/>
      <c r="E16" s="54">
        <v>27000</v>
      </c>
      <c r="F16" s="54">
        <v>14400</v>
      </c>
      <c r="G16" s="54"/>
    </row>
    <row r="17" spans="1:7" x14ac:dyDescent="0.35">
      <c r="A17" s="234"/>
      <c r="B17" s="235"/>
      <c r="C17" s="236"/>
      <c r="D17" s="237"/>
      <c r="E17" s="237"/>
      <c r="F17" s="237"/>
      <c r="G17" s="237"/>
    </row>
    <row r="18" spans="1:7" ht="15" thickBot="1" x14ac:dyDescent="0.4"/>
    <row r="19" spans="1:7" ht="15" thickBot="1" x14ac:dyDescent="0.4">
      <c r="A19" s="156" t="s">
        <v>89</v>
      </c>
      <c r="B19" s="157">
        <f>C11+C14+C16+C3+C4+C5</f>
        <v>1125</v>
      </c>
      <c r="D19" s="568" t="s">
        <v>1043</v>
      </c>
      <c r="E19" s="568"/>
    </row>
  </sheetData>
  <mergeCells count="4">
    <mergeCell ref="A2:C2"/>
    <mergeCell ref="A13:C13"/>
    <mergeCell ref="A7:C7"/>
    <mergeCell ref="D19:E19"/>
  </mergeCells>
  <hyperlinks>
    <hyperlink ref="A4" location="Кировский2" display="Кировский 2" xr:uid="{00000000-0004-0000-0200-000000000000}"/>
    <hyperlink ref="A5" location="Кировский3" display="Кировский 3" xr:uid="{00000000-0004-0000-0200-000001000000}"/>
    <hyperlink ref="A3" location="Кировский1" display="Кировский 1" xr:uid="{00000000-0004-0000-0200-000002000000}"/>
    <hyperlink ref="A8" location="Кировский4" display="Кировский 4" xr:uid="{00000000-0004-0000-0200-000003000000}"/>
    <hyperlink ref="A9" location="Кировский5" display="Кировский 5" xr:uid="{00000000-0004-0000-0200-000004000000}"/>
    <hyperlink ref="A10" location="Кировский6" display="Кировский 6" xr:uid="{00000000-0004-0000-0200-000005000000}"/>
    <hyperlink ref="A14" location="ПолежаевскиеДома" display="ЖК Полежаевские дома" xr:uid="{00000000-0004-0000-0200-000006000000}"/>
    <hyperlink ref="A16" location="Монплезир" display="ЖК Монплезир" xr:uid="{00000000-0004-0000-0200-000007000000}"/>
    <hyperlink ref="D19:E19" location="'ВЫБОР РАЙОНА'!A1" display="Вернуться к выбору района" xr:uid="{00000000-0004-0000-0200-000008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24"/>
  <sheetViews>
    <sheetView topLeftCell="A90" workbookViewId="0">
      <selection activeCell="D41" sqref="D41"/>
    </sheetView>
  </sheetViews>
  <sheetFormatPr defaultColWidth="9.1796875" defaultRowHeight="14.5" x14ac:dyDescent="0.35"/>
  <cols>
    <col min="1" max="1" width="28.81640625" customWidth="1"/>
    <col min="2" max="2" width="29.1796875" customWidth="1"/>
    <col min="3" max="3" width="20.26953125" customWidth="1"/>
    <col min="4" max="4" width="19.26953125" customWidth="1"/>
    <col min="5" max="5" width="23.7265625" customWidth="1"/>
  </cols>
  <sheetData>
    <row r="1" spans="1:5" x14ac:dyDescent="0.35">
      <c r="A1" s="103" t="s">
        <v>10</v>
      </c>
      <c r="B1" s="103" t="s">
        <v>11</v>
      </c>
      <c r="C1" s="103" t="s">
        <v>12</v>
      </c>
      <c r="D1" s="103" t="s">
        <v>230</v>
      </c>
      <c r="E1" s="104" t="s">
        <v>14</v>
      </c>
    </row>
    <row r="2" spans="1:5" x14ac:dyDescent="0.35">
      <c r="A2" s="105" t="s">
        <v>399</v>
      </c>
      <c r="B2" s="106" t="s">
        <v>403</v>
      </c>
      <c r="C2" s="106" t="s">
        <v>405</v>
      </c>
      <c r="D2" s="106">
        <v>8</v>
      </c>
      <c r="E2" s="105">
        <f t="shared" ref="E2:E54" si="0">D2*36</f>
        <v>288</v>
      </c>
    </row>
    <row r="3" spans="1:5" x14ac:dyDescent="0.35">
      <c r="A3" s="105" t="s">
        <v>399</v>
      </c>
      <c r="B3" s="106" t="s">
        <v>403</v>
      </c>
      <c r="C3" s="106" t="s">
        <v>406</v>
      </c>
      <c r="D3" s="106">
        <v>1</v>
      </c>
      <c r="E3" s="105">
        <f t="shared" si="0"/>
        <v>36</v>
      </c>
    </row>
    <row r="4" spans="1:5" x14ac:dyDescent="0.35">
      <c r="A4" s="105" t="s">
        <v>399</v>
      </c>
      <c r="B4" s="106" t="s">
        <v>403</v>
      </c>
      <c r="C4" s="106" t="s">
        <v>407</v>
      </c>
      <c r="D4" s="106">
        <v>1</v>
      </c>
      <c r="E4" s="105">
        <f t="shared" si="0"/>
        <v>36</v>
      </c>
    </row>
    <row r="5" spans="1:5" x14ac:dyDescent="0.35">
      <c r="A5" s="105" t="s">
        <v>399</v>
      </c>
      <c r="B5" s="106" t="s">
        <v>403</v>
      </c>
      <c r="C5" s="106" t="s">
        <v>408</v>
      </c>
      <c r="D5" s="106">
        <v>1</v>
      </c>
      <c r="E5" s="105">
        <f t="shared" si="0"/>
        <v>36</v>
      </c>
    </row>
    <row r="6" spans="1:5" x14ac:dyDescent="0.35">
      <c r="A6" s="105" t="s">
        <v>399</v>
      </c>
      <c r="B6" s="106" t="s">
        <v>403</v>
      </c>
      <c r="C6" s="106">
        <v>50</v>
      </c>
      <c r="D6" s="106">
        <v>8</v>
      </c>
      <c r="E6" s="105">
        <f t="shared" si="0"/>
        <v>288</v>
      </c>
    </row>
    <row r="7" spans="1:5" x14ac:dyDescent="0.35">
      <c r="A7" s="105" t="s">
        <v>399</v>
      </c>
      <c r="B7" s="106" t="s">
        <v>410</v>
      </c>
      <c r="C7" s="106">
        <v>34</v>
      </c>
      <c r="D7" s="106">
        <v>6</v>
      </c>
      <c r="E7" s="105">
        <f t="shared" si="0"/>
        <v>216</v>
      </c>
    </row>
    <row r="8" spans="1:5" x14ac:dyDescent="0.35">
      <c r="A8" s="105" t="s">
        <v>399</v>
      </c>
      <c r="B8" s="106" t="s">
        <v>410</v>
      </c>
      <c r="C8" s="106" t="s">
        <v>411</v>
      </c>
      <c r="D8" s="106">
        <v>8</v>
      </c>
      <c r="E8" s="105">
        <f t="shared" si="0"/>
        <v>288</v>
      </c>
    </row>
    <row r="9" spans="1:5" x14ac:dyDescent="0.35">
      <c r="A9" s="105" t="s">
        <v>399</v>
      </c>
      <c r="B9" s="106" t="s">
        <v>410</v>
      </c>
      <c r="C9" s="106" t="s">
        <v>412</v>
      </c>
      <c r="D9" s="106">
        <v>8</v>
      </c>
      <c r="E9" s="105">
        <f t="shared" si="0"/>
        <v>288</v>
      </c>
    </row>
    <row r="10" spans="1:5" x14ac:dyDescent="0.35">
      <c r="A10" s="105" t="s">
        <v>399</v>
      </c>
      <c r="B10" s="106" t="s">
        <v>410</v>
      </c>
      <c r="C10" s="106" t="s">
        <v>413</v>
      </c>
      <c r="D10" s="106">
        <v>1</v>
      </c>
      <c r="E10" s="105">
        <f t="shared" si="0"/>
        <v>36</v>
      </c>
    </row>
    <row r="11" spans="1:5" x14ac:dyDescent="0.35">
      <c r="A11" s="105" t="s">
        <v>399</v>
      </c>
      <c r="B11" s="106" t="s">
        <v>414</v>
      </c>
      <c r="C11" s="106" t="s">
        <v>415</v>
      </c>
      <c r="D11" s="106">
        <v>3</v>
      </c>
      <c r="E11" s="105">
        <f t="shared" si="0"/>
        <v>108</v>
      </c>
    </row>
    <row r="12" spans="1:5" x14ac:dyDescent="0.35">
      <c r="A12" s="105" t="s">
        <v>399</v>
      </c>
      <c r="B12" s="106" t="s">
        <v>414</v>
      </c>
      <c r="C12" s="106" t="s">
        <v>416</v>
      </c>
      <c r="D12" s="106">
        <v>6</v>
      </c>
      <c r="E12" s="105">
        <f t="shared" si="0"/>
        <v>216</v>
      </c>
    </row>
    <row r="13" spans="1:5" x14ac:dyDescent="0.35">
      <c r="A13" s="105" t="s">
        <v>399</v>
      </c>
      <c r="B13" s="106" t="s">
        <v>417</v>
      </c>
      <c r="C13" s="106">
        <v>10</v>
      </c>
      <c r="D13" s="106">
        <v>2</v>
      </c>
      <c r="E13" s="105">
        <f t="shared" si="0"/>
        <v>72</v>
      </c>
    </row>
    <row r="14" spans="1:5" x14ac:dyDescent="0.35">
      <c r="A14" s="105" t="s">
        <v>399</v>
      </c>
      <c r="B14" s="106" t="s">
        <v>417</v>
      </c>
      <c r="C14" s="106">
        <v>13</v>
      </c>
      <c r="D14" s="106">
        <v>2</v>
      </c>
      <c r="E14" s="105">
        <f t="shared" si="0"/>
        <v>72</v>
      </c>
    </row>
    <row r="15" spans="1:5" x14ac:dyDescent="0.35">
      <c r="A15" s="105" t="s">
        <v>399</v>
      </c>
      <c r="B15" s="106" t="s">
        <v>417</v>
      </c>
      <c r="C15" s="106">
        <v>51</v>
      </c>
      <c r="D15" s="106">
        <v>2</v>
      </c>
      <c r="E15" s="105">
        <f t="shared" si="0"/>
        <v>72</v>
      </c>
    </row>
    <row r="16" spans="1:5" x14ac:dyDescent="0.35">
      <c r="A16" s="105" t="s">
        <v>399</v>
      </c>
      <c r="B16" s="106" t="s">
        <v>417</v>
      </c>
      <c r="C16" s="106">
        <v>59</v>
      </c>
      <c r="D16" s="106">
        <v>2</v>
      </c>
      <c r="E16" s="105">
        <f t="shared" si="0"/>
        <v>72</v>
      </c>
    </row>
    <row r="17" spans="1:5" x14ac:dyDescent="0.35">
      <c r="A17" s="105" t="s">
        <v>399</v>
      </c>
      <c r="B17" s="106" t="s">
        <v>418</v>
      </c>
      <c r="C17" s="106">
        <v>4</v>
      </c>
      <c r="D17" s="106">
        <v>3</v>
      </c>
      <c r="E17" s="105">
        <f t="shared" si="0"/>
        <v>108</v>
      </c>
    </row>
    <row r="18" spans="1:5" x14ac:dyDescent="0.35">
      <c r="A18" s="105" t="s">
        <v>399</v>
      </c>
      <c r="B18" s="106" t="s">
        <v>418</v>
      </c>
      <c r="C18" s="106">
        <v>5</v>
      </c>
      <c r="D18" s="106">
        <v>1</v>
      </c>
      <c r="E18" s="105">
        <f t="shared" si="0"/>
        <v>36</v>
      </c>
    </row>
    <row r="19" spans="1:5" x14ac:dyDescent="0.35">
      <c r="A19" s="105" t="s">
        <v>399</v>
      </c>
      <c r="B19" s="106" t="s">
        <v>418</v>
      </c>
      <c r="C19" s="106">
        <v>6</v>
      </c>
      <c r="D19" s="106">
        <v>6</v>
      </c>
      <c r="E19" s="105">
        <f t="shared" si="0"/>
        <v>216</v>
      </c>
    </row>
    <row r="20" spans="1:5" x14ac:dyDescent="0.35">
      <c r="A20" s="105" t="s">
        <v>399</v>
      </c>
      <c r="B20" s="106" t="s">
        <v>419</v>
      </c>
      <c r="C20" s="106">
        <v>84</v>
      </c>
      <c r="D20" s="106">
        <v>5</v>
      </c>
      <c r="E20" s="105">
        <f t="shared" si="0"/>
        <v>180</v>
      </c>
    </row>
    <row r="21" spans="1:5" x14ac:dyDescent="0.35">
      <c r="A21" s="105" t="s">
        <v>399</v>
      </c>
      <c r="B21" s="106" t="s">
        <v>419</v>
      </c>
      <c r="C21" s="106" t="s">
        <v>420</v>
      </c>
      <c r="D21" s="106">
        <v>3</v>
      </c>
      <c r="E21" s="105">
        <f t="shared" si="0"/>
        <v>108</v>
      </c>
    </row>
    <row r="22" spans="1:5" x14ac:dyDescent="0.35">
      <c r="A22" s="105" t="s">
        <v>399</v>
      </c>
      <c r="B22" s="106" t="s">
        <v>419</v>
      </c>
      <c r="C22" s="106" t="s">
        <v>421</v>
      </c>
      <c r="D22" s="106">
        <v>2</v>
      </c>
      <c r="E22" s="105">
        <f t="shared" si="0"/>
        <v>72</v>
      </c>
    </row>
    <row r="23" spans="1:5" x14ac:dyDescent="0.35">
      <c r="A23" s="105" t="s">
        <v>399</v>
      </c>
      <c r="B23" s="106" t="s">
        <v>419</v>
      </c>
      <c r="C23" s="106" t="s">
        <v>422</v>
      </c>
      <c r="D23" s="106">
        <v>2</v>
      </c>
      <c r="E23" s="105">
        <f t="shared" si="0"/>
        <v>72</v>
      </c>
    </row>
    <row r="24" spans="1:5" x14ac:dyDescent="0.35">
      <c r="A24" s="105" t="s">
        <v>399</v>
      </c>
      <c r="B24" s="106" t="s">
        <v>419</v>
      </c>
      <c r="C24" s="106">
        <v>88</v>
      </c>
      <c r="D24" s="106">
        <v>1</v>
      </c>
      <c r="E24" s="105">
        <f t="shared" si="0"/>
        <v>36</v>
      </c>
    </row>
    <row r="25" spans="1:5" x14ac:dyDescent="0.35">
      <c r="A25" s="105" t="s">
        <v>399</v>
      </c>
      <c r="B25" s="106" t="s">
        <v>419</v>
      </c>
      <c r="C25" s="106">
        <v>92</v>
      </c>
      <c r="D25" s="106">
        <v>1</v>
      </c>
      <c r="E25" s="105">
        <f t="shared" si="0"/>
        <v>36</v>
      </c>
    </row>
    <row r="26" spans="1:5" x14ac:dyDescent="0.35">
      <c r="A26" s="105" t="s">
        <v>399</v>
      </c>
      <c r="B26" s="106" t="s">
        <v>419</v>
      </c>
      <c r="C26" s="106">
        <v>96</v>
      </c>
      <c r="D26" s="106">
        <v>3</v>
      </c>
      <c r="E26" s="105">
        <f t="shared" si="0"/>
        <v>108</v>
      </c>
    </row>
    <row r="27" spans="1:5" x14ac:dyDescent="0.35">
      <c r="A27" s="105" t="s">
        <v>399</v>
      </c>
      <c r="B27" s="106" t="s">
        <v>423</v>
      </c>
      <c r="C27" s="106">
        <v>19</v>
      </c>
      <c r="D27" s="106">
        <v>1</v>
      </c>
      <c r="E27" s="105">
        <f t="shared" si="0"/>
        <v>36</v>
      </c>
    </row>
    <row r="28" spans="1:5" x14ac:dyDescent="0.35">
      <c r="A28" s="105" t="s">
        <v>399</v>
      </c>
      <c r="B28" s="106" t="s">
        <v>423</v>
      </c>
      <c r="C28" s="106">
        <v>28</v>
      </c>
      <c r="D28" s="106">
        <v>5</v>
      </c>
      <c r="E28" s="105">
        <f t="shared" si="0"/>
        <v>180</v>
      </c>
    </row>
    <row r="29" spans="1:5" x14ac:dyDescent="0.35">
      <c r="A29" s="105" t="s">
        <v>399</v>
      </c>
      <c r="B29" s="106" t="s">
        <v>423</v>
      </c>
      <c r="C29" s="106">
        <v>39</v>
      </c>
      <c r="D29" s="106">
        <v>2</v>
      </c>
      <c r="E29" s="105">
        <f t="shared" si="0"/>
        <v>72</v>
      </c>
    </row>
    <row r="30" spans="1:5" x14ac:dyDescent="0.35">
      <c r="A30" s="105" t="s">
        <v>399</v>
      </c>
      <c r="B30" s="106" t="s">
        <v>423</v>
      </c>
      <c r="C30" s="106" t="s">
        <v>424</v>
      </c>
      <c r="D30" s="106">
        <v>2</v>
      </c>
      <c r="E30" s="105">
        <f t="shared" si="0"/>
        <v>72</v>
      </c>
    </row>
    <row r="31" spans="1:5" x14ac:dyDescent="0.35">
      <c r="A31" s="105" t="s">
        <v>399</v>
      </c>
      <c r="B31" s="106" t="s">
        <v>423</v>
      </c>
      <c r="C31" s="106" t="s">
        <v>425</v>
      </c>
      <c r="D31" s="106">
        <v>1</v>
      </c>
      <c r="E31" s="105">
        <f t="shared" si="0"/>
        <v>36</v>
      </c>
    </row>
    <row r="32" spans="1:5" x14ac:dyDescent="0.35">
      <c r="A32" s="105" t="s">
        <v>399</v>
      </c>
      <c r="B32" s="106" t="s">
        <v>423</v>
      </c>
      <c r="C32" s="106">
        <v>51</v>
      </c>
      <c r="D32" s="106">
        <v>5</v>
      </c>
      <c r="E32" s="105">
        <f t="shared" si="0"/>
        <v>180</v>
      </c>
    </row>
    <row r="33" spans="1:5" x14ac:dyDescent="0.35">
      <c r="A33" s="105" t="s">
        <v>399</v>
      </c>
      <c r="B33" s="106" t="s">
        <v>426</v>
      </c>
      <c r="C33" s="106">
        <v>9</v>
      </c>
      <c r="D33" s="106">
        <v>1</v>
      </c>
      <c r="E33" s="105">
        <f t="shared" si="0"/>
        <v>36</v>
      </c>
    </row>
    <row r="34" spans="1:5" x14ac:dyDescent="0.35">
      <c r="A34" s="105" t="s">
        <v>399</v>
      </c>
      <c r="B34" s="106" t="s">
        <v>427</v>
      </c>
      <c r="C34" s="106" t="s">
        <v>428</v>
      </c>
      <c r="D34" s="106">
        <v>6</v>
      </c>
      <c r="E34" s="105">
        <f t="shared" si="0"/>
        <v>216</v>
      </c>
    </row>
    <row r="35" spans="1:5" x14ac:dyDescent="0.35">
      <c r="A35" s="105" t="s">
        <v>399</v>
      </c>
      <c r="B35" s="106" t="s">
        <v>429</v>
      </c>
      <c r="C35" s="106">
        <v>10</v>
      </c>
      <c r="D35" s="106">
        <v>3</v>
      </c>
      <c r="E35" s="105">
        <f t="shared" si="0"/>
        <v>108</v>
      </c>
    </row>
    <row r="36" spans="1:5" x14ac:dyDescent="0.35">
      <c r="A36" s="105" t="s">
        <v>399</v>
      </c>
      <c r="B36" s="106" t="s">
        <v>429</v>
      </c>
      <c r="C36" s="106">
        <v>8</v>
      </c>
      <c r="D36" s="106">
        <v>3</v>
      </c>
      <c r="E36" s="105">
        <f t="shared" si="0"/>
        <v>108</v>
      </c>
    </row>
    <row r="37" spans="1:5" x14ac:dyDescent="0.35">
      <c r="A37" s="105" t="s">
        <v>399</v>
      </c>
      <c r="B37" s="106" t="s">
        <v>430</v>
      </c>
      <c r="C37" s="106">
        <v>4</v>
      </c>
      <c r="D37" s="106">
        <v>2</v>
      </c>
      <c r="E37" s="105">
        <f t="shared" si="0"/>
        <v>72</v>
      </c>
    </row>
    <row r="38" spans="1:5" x14ac:dyDescent="0.35">
      <c r="A38" s="105" t="s">
        <v>399</v>
      </c>
      <c r="B38" s="106" t="s">
        <v>430</v>
      </c>
      <c r="C38" s="106">
        <v>6</v>
      </c>
      <c r="D38" s="106">
        <v>2</v>
      </c>
      <c r="E38" s="105">
        <f t="shared" si="0"/>
        <v>72</v>
      </c>
    </row>
    <row r="39" spans="1:5" x14ac:dyDescent="0.35">
      <c r="A39" s="105" t="s">
        <v>399</v>
      </c>
      <c r="B39" s="106" t="s">
        <v>431</v>
      </c>
      <c r="C39" s="106">
        <v>6</v>
      </c>
      <c r="D39" s="106">
        <v>2</v>
      </c>
      <c r="E39" s="105">
        <f t="shared" si="0"/>
        <v>72</v>
      </c>
    </row>
    <row r="40" spans="1:5" x14ac:dyDescent="0.35">
      <c r="A40" s="105" t="s">
        <v>399</v>
      </c>
      <c r="B40" s="106" t="s">
        <v>432</v>
      </c>
      <c r="C40" s="106">
        <v>5</v>
      </c>
      <c r="D40" s="106">
        <v>4</v>
      </c>
      <c r="E40" s="105">
        <f t="shared" si="0"/>
        <v>144</v>
      </c>
    </row>
    <row r="41" spans="1:5" x14ac:dyDescent="0.35">
      <c r="A41" s="105" t="s">
        <v>399</v>
      </c>
      <c r="B41" s="106" t="s">
        <v>433</v>
      </c>
      <c r="C41" s="106" t="s">
        <v>434</v>
      </c>
      <c r="D41" s="106">
        <v>2</v>
      </c>
      <c r="E41" s="105">
        <f t="shared" si="0"/>
        <v>72</v>
      </c>
    </row>
    <row r="42" spans="1:5" x14ac:dyDescent="0.35">
      <c r="A42" s="105" t="s">
        <v>399</v>
      </c>
      <c r="B42" s="106" t="s">
        <v>433</v>
      </c>
      <c r="C42" s="106">
        <v>19</v>
      </c>
      <c r="D42" s="106">
        <v>3</v>
      </c>
      <c r="E42" s="105">
        <f t="shared" si="0"/>
        <v>108</v>
      </c>
    </row>
    <row r="43" spans="1:5" x14ac:dyDescent="0.35">
      <c r="A43" s="105" t="s">
        <v>399</v>
      </c>
      <c r="B43" s="106" t="s">
        <v>433</v>
      </c>
      <c r="C43" s="106">
        <v>5</v>
      </c>
      <c r="D43" s="106">
        <v>3</v>
      </c>
      <c r="E43" s="105">
        <f t="shared" si="0"/>
        <v>108</v>
      </c>
    </row>
    <row r="44" spans="1:5" x14ac:dyDescent="0.35">
      <c r="A44" s="105" t="s">
        <v>399</v>
      </c>
      <c r="B44" s="106" t="s">
        <v>433</v>
      </c>
      <c r="C44" s="106" t="s">
        <v>435</v>
      </c>
      <c r="D44" s="106">
        <v>5</v>
      </c>
      <c r="E44" s="105">
        <f t="shared" si="0"/>
        <v>180</v>
      </c>
    </row>
    <row r="45" spans="1:5" x14ac:dyDescent="0.35">
      <c r="A45" s="105" t="s">
        <v>399</v>
      </c>
      <c r="B45" s="106" t="s">
        <v>436</v>
      </c>
      <c r="C45" s="106">
        <v>6</v>
      </c>
      <c r="D45" s="106">
        <v>2</v>
      </c>
      <c r="E45" s="105">
        <f t="shared" si="0"/>
        <v>72</v>
      </c>
    </row>
    <row r="46" spans="1:5" x14ac:dyDescent="0.35">
      <c r="A46" s="105" t="s">
        <v>399</v>
      </c>
      <c r="B46" s="106" t="s">
        <v>436</v>
      </c>
      <c r="C46" s="106">
        <v>8</v>
      </c>
      <c r="D46" s="106">
        <v>2</v>
      </c>
      <c r="E46" s="105">
        <f t="shared" si="0"/>
        <v>72</v>
      </c>
    </row>
    <row r="47" spans="1:5" x14ac:dyDescent="0.35">
      <c r="A47" s="105" t="s">
        <v>399</v>
      </c>
      <c r="B47" s="106" t="s">
        <v>437</v>
      </c>
      <c r="C47" s="106">
        <v>9</v>
      </c>
      <c r="D47" s="106">
        <v>2</v>
      </c>
      <c r="E47" s="105">
        <f t="shared" si="0"/>
        <v>72</v>
      </c>
    </row>
    <row r="48" spans="1:5" x14ac:dyDescent="0.35">
      <c r="A48" s="105" t="s">
        <v>399</v>
      </c>
      <c r="B48" s="106" t="s">
        <v>438</v>
      </c>
      <c r="C48" s="106">
        <v>1</v>
      </c>
      <c r="D48" s="106">
        <v>1</v>
      </c>
      <c r="E48" s="105">
        <f t="shared" si="0"/>
        <v>36</v>
      </c>
    </row>
    <row r="49" spans="1:5" x14ac:dyDescent="0.35">
      <c r="A49" s="105" t="s">
        <v>399</v>
      </c>
      <c r="B49" s="106" t="s">
        <v>410</v>
      </c>
      <c r="C49" s="106">
        <v>33</v>
      </c>
      <c r="D49" s="106">
        <v>1</v>
      </c>
      <c r="E49" s="105">
        <f t="shared" si="0"/>
        <v>36</v>
      </c>
    </row>
    <row r="50" spans="1:5" x14ac:dyDescent="0.35">
      <c r="A50" s="105" t="s">
        <v>399</v>
      </c>
      <c r="B50" s="106" t="s">
        <v>410</v>
      </c>
      <c r="C50" s="106" t="s">
        <v>439</v>
      </c>
      <c r="D50" s="106">
        <v>2</v>
      </c>
      <c r="E50" s="105">
        <f t="shared" si="0"/>
        <v>72</v>
      </c>
    </row>
    <row r="51" spans="1:5" x14ac:dyDescent="0.35">
      <c r="A51" s="105" t="s">
        <v>399</v>
      </c>
      <c r="B51" s="106" t="s">
        <v>410</v>
      </c>
      <c r="C51" s="106">
        <v>41</v>
      </c>
      <c r="D51" s="106">
        <v>5</v>
      </c>
      <c r="E51" s="105">
        <f t="shared" si="0"/>
        <v>180</v>
      </c>
    </row>
    <row r="52" spans="1:5" x14ac:dyDescent="0.35">
      <c r="A52" s="105" t="s">
        <v>399</v>
      </c>
      <c r="B52" s="106" t="s">
        <v>414</v>
      </c>
      <c r="C52" s="106">
        <v>14</v>
      </c>
      <c r="D52" s="106">
        <v>4</v>
      </c>
      <c r="E52" s="105">
        <f t="shared" si="0"/>
        <v>144</v>
      </c>
    </row>
    <row r="53" spans="1:5" x14ac:dyDescent="0.35">
      <c r="A53" s="105" t="s">
        <v>399</v>
      </c>
      <c r="B53" s="106" t="s">
        <v>414</v>
      </c>
      <c r="C53" s="106">
        <v>15</v>
      </c>
      <c r="D53" s="106">
        <v>3</v>
      </c>
      <c r="E53" s="105">
        <f t="shared" si="0"/>
        <v>108</v>
      </c>
    </row>
    <row r="54" spans="1:5" x14ac:dyDescent="0.35">
      <c r="A54" s="107" t="s">
        <v>399</v>
      </c>
      <c r="B54" s="108" t="s">
        <v>414</v>
      </c>
      <c r="C54" s="108">
        <v>19</v>
      </c>
      <c r="D54" s="108">
        <v>1</v>
      </c>
      <c r="E54" s="107">
        <f t="shared" si="0"/>
        <v>36</v>
      </c>
    </row>
    <row r="55" spans="1:5" x14ac:dyDescent="0.35">
      <c r="A55" s="109"/>
      <c r="B55" s="109"/>
      <c r="C55" s="110"/>
      <c r="D55" s="111">
        <f>SUM(D2:D54)</f>
        <v>161</v>
      </c>
      <c r="E55" s="111">
        <f>SUM(E2:E54)</f>
        <v>5796</v>
      </c>
    </row>
    <row r="56" spans="1:5" x14ac:dyDescent="0.35">
      <c r="A56" s="1"/>
      <c r="B56" s="1"/>
      <c r="C56" s="1"/>
      <c r="D56" s="1"/>
      <c r="E56" s="1"/>
    </row>
    <row r="57" spans="1:5" x14ac:dyDescent="0.35">
      <c r="A57" s="8" t="s">
        <v>30</v>
      </c>
      <c r="B57" s="13" t="s">
        <v>31</v>
      </c>
      <c r="C57" s="3"/>
      <c r="D57" s="3"/>
      <c r="E57" s="3"/>
    </row>
    <row r="58" spans="1:5" x14ac:dyDescent="0.35">
      <c r="A58" s="8" t="s">
        <v>32</v>
      </c>
      <c r="B58" s="13" t="s">
        <v>33</v>
      </c>
      <c r="C58" s="3"/>
      <c r="D58" s="3"/>
      <c r="E58" s="3"/>
    </row>
    <row r="59" spans="1:5" x14ac:dyDescent="0.35">
      <c r="A59" s="112" t="s">
        <v>34</v>
      </c>
      <c r="B59" s="113" t="s">
        <v>35</v>
      </c>
      <c r="C59" s="3"/>
      <c r="D59" s="3"/>
      <c r="E59" s="3"/>
    </row>
    <row r="60" spans="1:5" ht="28" x14ac:dyDescent="0.35">
      <c r="A60" s="8" t="s">
        <v>36</v>
      </c>
      <c r="B60" s="14" t="s">
        <v>37</v>
      </c>
      <c r="C60" s="14" t="s">
        <v>38</v>
      </c>
      <c r="D60" s="14" t="s">
        <v>39</v>
      </c>
      <c r="E60" s="14" t="s">
        <v>40</v>
      </c>
    </row>
    <row r="61" spans="1:5" x14ac:dyDescent="0.35">
      <c r="A61" s="1"/>
      <c r="B61" s="1"/>
      <c r="C61" s="1"/>
      <c r="D61" s="1"/>
      <c r="E61" s="1"/>
    </row>
    <row r="62" spans="1:5" x14ac:dyDescent="0.35">
      <c r="A62" s="1"/>
      <c r="B62" s="1"/>
      <c r="C62" s="1"/>
      <c r="D62" s="1"/>
      <c r="E62" s="114" t="s">
        <v>90</v>
      </c>
    </row>
    <row r="63" spans="1:5" x14ac:dyDescent="0.35">
      <c r="A63" s="1"/>
      <c r="B63" s="1"/>
      <c r="C63" s="1"/>
      <c r="D63" s="1"/>
      <c r="E63" s="1"/>
    </row>
    <row r="64" spans="1:5" ht="15" x14ac:dyDescent="0.35">
      <c r="A64" s="115" t="s">
        <v>164</v>
      </c>
      <c r="B64" s="115" t="s">
        <v>11</v>
      </c>
      <c r="C64" s="115" t="s">
        <v>12</v>
      </c>
      <c r="D64" s="103" t="s">
        <v>230</v>
      </c>
      <c r="E64" s="104" t="s">
        <v>14</v>
      </c>
    </row>
    <row r="65" spans="1:5" x14ac:dyDescent="0.35">
      <c r="A65" s="106" t="s">
        <v>400</v>
      </c>
      <c r="B65" s="106" t="s">
        <v>440</v>
      </c>
      <c r="C65" s="116" t="s">
        <v>441</v>
      </c>
      <c r="D65" s="106">
        <v>8</v>
      </c>
      <c r="E65" s="117">
        <v>432</v>
      </c>
    </row>
    <row r="66" spans="1:5" x14ac:dyDescent="0.35">
      <c r="A66" s="1"/>
      <c r="B66" s="1"/>
      <c r="C66" s="1"/>
      <c r="D66" s="1"/>
      <c r="E66" s="1"/>
    </row>
    <row r="67" spans="1:5" x14ac:dyDescent="0.35">
      <c r="A67" s="8" t="s">
        <v>30</v>
      </c>
      <c r="B67" s="13" t="s">
        <v>31</v>
      </c>
      <c r="C67" s="118"/>
      <c r="D67" s="118"/>
      <c r="E67" s="118"/>
    </row>
    <row r="68" spans="1:5" x14ac:dyDescent="0.35">
      <c r="A68" s="8" t="s">
        <v>32</v>
      </c>
      <c r="B68" s="13" t="s">
        <v>33</v>
      </c>
      <c r="C68" s="118"/>
      <c r="D68" s="118"/>
      <c r="E68" s="118"/>
    </row>
    <row r="69" spans="1:5" x14ac:dyDescent="0.35">
      <c r="A69" s="112" t="s">
        <v>34</v>
      </c>
      <c r="B69" s="113" t="s">
        <v>35</v>
      </c>
      <c r="C69" s="118"/>
      <c r="D69" s="118"/>
      <c r="E69" s="118"/>
    </row>
    <row r="70" spans="1:5" ht="28" x14ac:dyDescent="0.35">
      <c r="A70" s="8" t="s">
        <v>36</v>
      </c>
      <c r="B70" s="14" t="s">
        <v>126</v>
      </c>
      <c r="C70" s="14" t="s">
        <v>127</v>
      </c>
      <c r="D70" s="14" t="s">
        <v>128</v>
      </c>
      <c r="E70" s="14"/>
    </row>
    <row r="71" spans="1:5" x14ac:dyDescent="0.35">
      <c r="A71" s="1"/>
      <c r="B71" s="1"/>
      <c r="C71" s="1"/>
      <c r="D71" s="1"/>
      <c r="E71" s="1"/>
    </row>
    <row r="72" spans="1:5" x14ac:dyDescent="0.35">
      <c r="A72" s="1"/>
      <c r="B72" s="1"/>
      <c r="C72" s="1"/>
      <c r="D72" s="1"/>
      <c r="E72" s="114" t="s">
        <v>90</v>
      </c>
    </row>
    <row r="73" spans="1:5" x14ac:dyDescent="0.35">
      <c r="A73" s="1"/>
      <c r="B73" s="1"/>
      <c r="C73" s="1"/>
      <c r="D73" s="1"/>
      <c r="E73" s="1"/>
    </row>
    <row r="74" spans="1:5" ht="15" x14ac:dyDescent="0.35">
      <c r="A74" s="115" t="s">
        <v>164</v>
      </c>
      <c r="B74" s="115" t="s">
        <v>11</v>
      </c>
      <c r="C74" s="115" t="s">
        <v>12</v>
      </c>
      <c r="D74" s="103" t="s">
        <v>230</v>
      </c>
      <c r="E74" s="104" t="s">
        <v>14</v>
      </c>
    </row>
    <row r="75" spans="1:5" x14ac:dyDescent="0.35">
      <c r="A75" s="106" t="s">
        <v>401</v>
      </c>
      <c r="B75" s="106" t="s">
        <v>442</v>
      </c>
      <c r="C75" s="116">
        <v>34</v>
      </c>
      <c r="D75" s="106">
        <v>3</v>
      </c>
      <c r="E75" s="117">
        <v>311</v>
      </c>
    </row>
    <row r="76" spans="1:5" x14ac:dyDescent="0.35">
      <c r="A76" s="106" t="s">
        <v>401</v>
      </c>
      <c r="B76" s="106" t="s">
        <v>442</v>
      </c>
      <c r="C76" s="116" t="s">
        <v>443</v>
      </c>
      <c r="D76" s="106">
        <v>3</v>
      </c>
      <c r="E76" s="117">
        <v>311</v>
      </c>
    </row>
    <row r="77" spans="1:5" x14ac:dyDescent="0.35">
      <c r="A77" s="106" t="s">
        <v>401</v>
      </c>
      <c r="B77" s="106" t="s">
        <v>444</v>
      </c>
      <c r="C77" s="116">
        <v>33</v>
      </c>
      <c r="D77" s="106">
        <v>3</v>
      </c>
      <c r="E77" s="117">
        <v>312</v>
      </c>
    </row>
    <row r="78" spans="1:5" x14ac:dyDescent="0.35">
      <c r="A78" s="119"/>
      <c r="B78" s="119"/>
      <c r="C78" s="119"/>
      <c r="D78" s="120">
        <f>SUM(D75:D77)</f>
        <v>9</v>
      </c>
      <c r="E78" s="539">
        <f>SUM(E75:E77)</f>
        <v>934</v>
      </c>
    </row>
    <row r="79" spans="1:5" x14ac:dyDescent="0.35">
      <c r="A79" s="1"/>
      <c r="B79" s="1"/>
      <c r="C79" s="1"/>
      <c r="D79" s="1"/>
      <c r="E79" s="1"/>
    </row>
    <row r="80" spans="1:5" x14ac:dyDescent="0.35">
      <c r="A80" s="8" t="s">
        <v>30</v>
      </c>
      <c r="B80" s="13" t="s">
        <v>31</v>
      </c>
      <c r="C80" s="118"/>
      <c r="D80" s="118"/>
      <c r="E80" s="118"/>
    </row>
    <row r="81" spans="1:5" x14ac:dyDescent="0.35">
      <c r="A81" s="8" t="s">
        <v>32</v>
      </c>
      <c r="B81" s="13" t="s">
        <v>33</v>
      </c>
      <c r="C81" s="118"/>
      <c r="D81" s="118"/>
      <c r="E81" s="118"/>
    </row>
    <row r="82" spans="1:5" x14ac:dyDescent="0.35">
      <c r="A82" s="112" t="s">
        <v>34</v>
      </c>
      <c r="B82" s="113" t="s">
        <v>35</v>
      </c>
      <c r="C82" s="118"/>
      <c r="D82" s="118"/>
      <c r="E82" s="118"/>
    </row>
    <row r="83" spans="1:5" ht="28" x14ac:dyDescent="0.35">
      <c r="A83" s="8" t="s">
        <v>36</v>
      </c>
      <c r="B83" s="14" t="s">
        <v>1863</v>
      </c>
      <c r="C83" s="14" t="s">
        <v>1862</v>
      </c>
      <c r="D83" s="139" t="s">
        <v>1861</v>
      </c>
      <c r="E83" s="22"/>
    </row>
    <row r="84" spans="1:5" x14ac:dyDescent="0.35">
      <c r="A84" s="1"/>
      <c r="B84" s="1"/>
      <c r="C84" s="1"/>
      <c r="D84" s="1"/>
      <c r="E84" s="1"/>
    </row>
    <row r="85" spans="1:5" x14ac:dyDescent="0.35">
      <c r="A85" s="1"/>
      <c r="B85" s="1"/>
      <c r="C85" s="1"/>
      <c r="D85" s="1"/>
      <c r="E85" s="114" t="s">
        <v>90</v>
      </c>
    </row>
    <row r="86" spans="1:5" x14ac:dyDescent="0.35">
      <c r="A86" s="1"/>
      <c r="B86" s="1"/>
      <c r="C86" s="1"/>
      <c r="D86" s="1"/>
      <c r="E86" s="1"/>
    </row>
    <row r="87" spans="1:5" ht="15" x14ac:dyDescent="0.35">
      <c r="A87" s="115" t="s">
        <v>164</v>
      </c>
      <c r="B87" s="115" t="s">
        <v>11</v>
      </c>
      <c r="C87" s="115" t="s">
        <v>12</v>
      </c>
      <c r="D87" s="103" t="s">
        <v>230</v>
      </c>
      <c r="E87" s="104" t="s">
        <v>14</v>
      </c>
    </row>
    <row r="88" spans="1:5" x14ac:dyDescent="0.35">
      <c r="A88" s="121" t="s">
        <v>402</v>
      </c>
      <c r="B88" s="121" t="s">
        <v>445</v>
      </c>
      <c r="C88" s="14">
        <v>2</v>
      </c>
      <c r="D88" s="14">
        <v>21</v>
      </c>
      <c r="E88" s="122">
        <v>1510</v>
      </c>
    </row>
    <row r="89" spans="1:5" x14ac:dyDescent="0.35">
      <c r="A89" s="1"/>
      <c r="B89" s="1"/>
      <c r="C89" s="1"/>
      <c r="D89" s="1"/>
      <c r="E89" s="1"/>
    </row>
    <row r="90" spans="1:5" x14ac:dyDescent="0.35">
      <c r="A90" s="8" t="s">
        <v>30</v>
      </c>
      <c r="B90" s="13" t="s">
        <v>1939</v>
      </c>
      <c r="C90" s="118"/>
      <c r="D90" s="118"/>
      <c r="E90" s="118"/>
    </row>
    <row r="91" spans="1:5" x14ac:dyDescent="0.35">
      <c r="A91" s="8" t="s">
        <v>32</v>
      </c>
      <c r="B91" s="13" t="s">
        <v>33</v>
      </c>
      <c r="C91" s="118"/>
      <c r="D91" s="118"/>
      <c r="E91" s="118"/>
    </row>
    <row r="92" spans="1:5" x14ac:dyDescent="0.35">
      <c r="A92" s="112" t="s">
        <v>34</v>
      </c>
      <c r="B92" s="113" t="s">
        <v>35</v>
      </c>
      <c r="C92" s="118"/>
      <c r="D92" s="118"/>
      <c r="E92" s="118"/>
    </row>
    <row r="93" spans="1:5" ht="28" x14ac:dyDescent="0.35">
      <c r="A93" s="8" t="s">
        <v>36</v>
      </c>
      <c r="B93" s="14" t="s">
        <v>105</v>
      </c>
      <c r="C93" s="14" t="s">
        <v>106</v>
      </c>
      <c r="D93" s="14" t="s">
        <v>1414</v>
      </c>
      <c r="E93" s="22"/>
    </row>
    <row r="94" spans="1:5" x14ac:dyDescent="0.35">
      <c r="A94" s="1"/>
      <c r="B94" s="1"/>
      <c r="C94" s="1"/>
      <c r="D94" s="1"/>
      <c r="E94" s="1"/>
    </row>
    <row r="95" spans="1:5" x14ac:dyDescent="0.35">
      <c r="A95" s="1"/>
      <c r="B95" s="1"/>
      <c r="C95" s="1"/>
      <c r="D95" s="1"/>
      <c r="E95" s="114" t="s">
        <v>90</v>
      </c>
    </row>
    <row r="96" spans="1:5" x14ac:dyDescent="0.35">
      <c r="A96" s="1"/>
      <c r="B96" s="1"/>
      <c r="C96" s="1"/>
      <c r="D96" s="1"/>
      <c r="E96" s="1"/>
    </row>
    <row r="97" spans="1:5" x14ac:dyDescent="0.35">
      <c r="A97" s="28" t="s">
        <v>164</v>
      </c>
      <c r="B97" s="28" t="s">
        <v>11</v>
      </c>
      <c r="C97" s="28" t="s">
        <v>12</v>
      </c>
      <c r="D97" s="36" t="s">
        <v>230</v>
      </c>
      <c r="E97" s="28" t="s">
        <v>14</v>
      </c>
    </row>
    <row r="98" spans="1:5" x14ac:dyDescent="0.35">
      <c r="A98" s="55" t="s">
        <v>446</v>
      </c>
      <c r="B98" s="55" t="s">
        <v>448</v>
      </c>
      <c r="C98" s="55" t="s">
        <v>449</v>
      </c>
      <c r="D98" s="55">
        <v>3</v>
      </c>
      <c r="E98" s="55">
        <v>220</v>
      </c>
    </row>
    <row r="99" spans="1:5" x14ac:dyDescent="0.35">
      <c r="A99" s="2"/>
      <c r="B99" s="2"/>
      <c r="C99" s="2"/>
      <c r="D99" s="2"/>
      <c r="E99" s="2"/>
    </row>
    <row r="100" spans="1:5" x14ac:dyDescent="0.35">
      <c r="A100" s="7" t="s">
        <v>30</v>
      </c>
      <c r="B100" s="27" t="s">
        <v>1968</v>
      </c>
      <c r="C100" s="2"/>
      <c r="D100" s="2"/>
      <c r="E100" s="2"/>
    </row>
    <row r="101" spans="1:5" x14ac:dyDescent="0.35">
      <c r="A101" s="7" t="s">
        <v>32</v>
      </c>
      <c r="B101" s="27" t="s">
        <v>33</v>
      </c>
      <c r="C101" s="2"/>
      <c r="D101" s="2"/>
      <c r="E101" s="2"/>
    </row>
    <row r="102" spans="1:5" x14ac:dyDescent="0.35">
      <c r="A102" s="9" t="s">
        <v>34</v>
      </c>
      <c r="B102" s="30" t="s">
        <v>35</v>
      </c>
      <c r="C102" s="2"/>
      <c r="D102" s="2"/>
      <c r="E102" s="2"/>
    </row>
    <row r="103" spans="1:5" x14ac:dyDescent="0.35">
      <c r="A103" s="8" t="s">
        <v>36</v>
      </c>
      <c r="B103" s="14" t="s">
        <v>105</v>
      </c>
      <c r="C103" s="22"/>
      <c r="D103" s="22"/>
      <c r="E103" s="22"/>
    </row>
    <row r="105" spans="1:5" x14ac:dyDescent="0.35">
      <c r="E105" s="114" t="s">
        <v>90</v>
      </c>
    </row>
    <row r="107" spans="1:5" x14ac:dyDescent="0.35">
      <c r="A107" s="28" t="s">
        <v>164</v>
      </c>
      <c r="B107" s="28" t="s">
        <v>11</v>
      </c>
      <c r="C107" s="28" t="s">
        <v>12</v>
      </c>
      <c r="D107" s="36" t="s">
        <v>230</v>
      </c>
      <c r="E107" s="28" t="s">
        <v>14</v>
      </c>
    </row>
    <row r="108" spans="1:5" x14ac:dyDescent="0.35">
      <c r="A108" s="55" t="s">
        <v>447</v>
      </c>
      <c r="B108" s="55" t="s">
        <v>450</v>
      </c>
      <c r="C108" s="55">
        <v>58</v>
      </c>
      <c r="D108" s="55">
        <v>12</v>
      </c>
      <c r="E108" s="55">
        <v>608</v>
      </c>
    </row>
    <row r="109" spans="1:5" x14ac:dyDescent="0.35">
      <c r="A109" s="2"/>
      <c r="B109" s="2"/>
      <c r="C109" s="2"/>
      <c r="D109" s="2"/>
      <c r="E109" s="2"/>
    </row>
    <row r="110" spans="1:5" x14ac:dyDescent="0.35">
      <c r="A110" s="7" t="s">
        <v>30</v>
      </c>
      <c r="B110" s="27" t="s">
        <v>1968</v>
      </c>
      <c r="C110" s="2"/>
      <c r="D110" s="2"/>
      <c r="E110" s="2"/>
    </row>
    <row r="111" spans="1:5" x14ac:dyDescent="0.35">
      <c r="A111" s="7" t="s">
        <v>32</v>
      </c>
      <c r="B111" s="27" t="s">
        <v>33</v>
      </c>
      <c r="C111" s="2"/>
      <c r="D111" s="2"/>
      <c r="E111" s="2"/>
    </row>
    <row r="112" spans="1:5" x14ac:dyDescent="0.35">
      <c r="A112" s="9" t="s">
        <v>34</v>
      </c>
      <c r="B112" s="30" t="s">
        <v>35</v>
      </c>
      <c r="C112" s="2"/>
      <c r="D112" s="2"/>
      <c r="E112" s="2"/>
    </row>
    <row r="113" spans="1:5" x14ac:dyDescent="0.35">
      <c r="A113" s="8" t="s">
        <v>36</v>
      </c>
      <c r="B113" s="14" t="s">
        <v>105</v>
      </c>
      <c r="C113" s="22"/>
      <c r="D113" s="22"/>
      <c r="E113" s="22"/>
    </row>
    <row r="115" spans="1:5" x14ac:dyDescent="0.35">
      <c r="E115" s="114" t="s">
        <v>90</v>
      </c>
    </row>
    <row r="117" spans="1:5" x14ac:dyDescent="0.35">
      <c r="A117" s="146" t="s">
        <v>164</v>
      </c>
      <c r="B117" s="147" t="s">
        <v>11</v>
      </c>
      <c r="C117" s="147" t="s">
        <v>12</v>
      </c>
      <c r="D117" s="147" t="s">
        <v>165</v>
      </c>
      <c r="E117" s="148" t="s">
        <v>14</v>
      </c>
    </row>
    <row r="118" spans="1:5" x14ac:dyDescent="0.35">
      <c r="A118" s="58" t="s">
        <v>1906</v>
      </c>
      <c r="B118" s="58" t="s">
        <v>1907</v>
      </c>
      <c r="C118" s="58" t="s">
        <v>588</v>
      </c>
      <c r="D118" s="58">
        <v>4</v>
      </c>
      <c r="E118" s="149">
        <v>140</v>
      </c>
    </row>
    <row r="119" spans="1:5" x14ac:dyDescent="0.35">
      <c r="A119" s="1"/>
      <c r="B119" s="1"/>
      <c r="C119" s="1"/>
      <c r="D119" s="1"/>
      <c r="E119" s="1"/>
    </row>
    <row r="120" spans="1:5" x14ac:dyDescent="0.35">
      <c r="A120" s="8" t="s">
        <v>30</v>
      </c>
      <c r="B120" s="13" t="s">
        <v>31</v>
      </c>
      <c r="C120" s="118"/>
      <c r="D120" s="118"/>
      <c r="E120" s="118"/>
    </row>
    <row r="121" spans="1:5" x14ac:dyDescent="0.35">
      <c r="A121" s="112" t="s">
        <v>167</v>
      </c>
      <c r="B121" s="113" t="s">
        <v>35</v>
      </c>
      <c r="C121" s="118"/>
      <c r="D121" s="118"/>
      <c r="E121" s="118"/>
    </row>
    <row r="122" spans="1:5" ht="28" x14ac:dyDescent="0.35">
      <c r="A122" s="8" t="s">
        <v>168</v>
      </c>
      <c r="B122" s="22"/>
      <c r="C122" s="22"/>
      <c r="D122" s="14" t="s">
        <v>169</v>
      </c>
      <c r="E122" s="14" t="s">
        <v>185</v>
      </c>
    </row>
    <row r="124" spans="1:5" x14ac:dyDescent="0.35">
      <c r="E124" s="114" t="s">
        <v>90</v>
      </c>
    </row>
  </sheetData>
  <hyperlinks>
    <hyperlink ref="E62" location="'Красногвардейский район'!R1C1" display="Вернуться к району" xr:uid="{00000000-0004-0000-2500-000000000000}"/>
    <hyperlink ref="E72" location="'Красногвардейский район'!R1C1" display="Вернуться к району" xr:uid="{00000000-0004-0000-2500-000001000000}"/>
    <hyperlink ref="E85" location="'Красногвардейский район'!R1C1" display="Вернуться к району" xr:uid="{00000000-0004-0000-2500-000002000000}"/>
    <hyperlink ref="E95" location="'Красногвардейский район'!R1C1" display="Вернуться к району" xr:uid="{00000000-0004-0000-2500-000003000000}"/>
    <hyperlink ref="E105" location="'Красногвардейский район'!R1C1" display="Вернуться к району" xr:uid="{00000000-0004-0000-2500-000004000000}"/>
    <hyperlink ref="E115" location="'Красногвардейский район'!R1C1" display="Вернуться к району" xr:uid="{00000000-0004-0000-2500-000005000000}"/>
    <hyperlink ref="E124" location="'Красногвардейский район'!R1C1" display="Вернуться к району" xr:uid="{00000000-0004-0000-2500-000006000000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298"/>
  <sheetViews>
    <sheetView topLeftCell="A166" workbookViewId="0">
      <selection activeCell="A166" sqref="A166:E172"/>
    </sheetView>
  </sheetViews>
  <sheetFormatPr defaultColWidth="8.81640625" defaultRowHeight="14.5" x14ac:dyDescent="0.35"/>
  <cols>
    <col min="1" max="1" width="28.7265625" customWidth="1"/>
    <col min="2" max="2" width="27.26953125" customWidth="1"/>
    <col min="3" max="4" width="21" customWidth="1"/>
    <col min="5" max="5" width="24" customWidth="1"/>
  </cols>
  <sheetData>
    <row r="1" spans="1:5" x14ac:dyDescent="0.35">
      <c r="A1" s="103" t="s">
        <v>10</v>
      </c>
      <c r="B1" s="103" t="s">
        <v>11</v>
      </c>
      <c r="C1" s="103" t="s">
        <v>12</v>
      </c>
      <c r="D1" s="103" t="s">
        <v>230</v>
      </c>
      <c r="E1" s="103" t="s">
        <v>14</v>
      </c>
    </row>
    <row r="2" spans="1:5" x14ac:dyDescent="0.35">
      <c r="A2" s="123" t="s">
        <v>468</v>
      </c>
      <c r="B2" s="124" t="s">
        <v>469</v>
      </c>
      <c r="C2" s="123">
        <v>14</v>
      </c>
      <c r="D2" s="123">
        <v>10</v>
      </c>
      <c r="E2" s="124">
        <f>D2*36</f>
        <v>360</v>
      </c>
    </row>
    <row r="3" spans="1:5" x14ac:dyDescent="0.35">
      <c r="A3" s="123" t="s">
        <v>468</v>
      </c>
      <c r="B3" s="124" t="s">
        <v>470</v>
      </c>
      <c r="C3" s="123" t="s">
        <v>471</v>
      </c>
      <c r="D3" s="123">
        <v>10</v>
      </c>
      <c r="E3" s="124">
        <f t="shared" ref="E3:E14" si="0">D3*36</f>
        <v>360</v>
      </c>
    </row>
    <row r="4" spans="1:5" x14ac:dyDescent="0.35">
      <c r="A4" s="123" t="s">
        <v>468</v>
      </c>
      <c r="B4" s="124" t="s">
        <v>472</v>
      </c>
      <c r="C4" s="123" t="s">
        <v>473</v>
      </c>
      <c r="D4" s="123">
        <v>5</v>
      </c>
      <c r="E4" s="124">
        <f t="shared" si="0"/>
        <v>180</v>
      </c>
    </row>
    <row r="5" spans="1:5" x14ac:dyDescent="0.35">
      <c r="A5" s="123" t="s">
        <v>468</v>
      </c>
      <c r="B5" s="124" t="s">
        <v>472</v>
      </c>
      <c r="C5" s="123" t="s">
        <v>474</v>
      </c>
      <c r="D5" s="123">
        <v>12</v>
      </c>
      <c r="E5" s="124">
        <f t="shared" si="0"/>
        <v>432</v>
      </c>
    </row>
    <row r="6" spans="1:5" x14ac:dyDescent="0.35">
      <c r="A6" s="123" t="s">
        <v>468</v>
      </c>
      <c r="B6" s="124" t="s">
        <v>472</v>
      </c>
      <c r="C6" s="123" t="s">
        <v>475</v>
      </c>
      <c r="D6" s="123">
        <v>10</v>
      </c>
      <c r="E6" s="124">
        <f t="shared" si="0"/>
        <v>360</v>
      </c>
    </row>
    <row r="7" spans="1:5" x14ac:dyDescent="0.35">
      <c r="A7" s="123" t="s">
        <v>468</v>
      </c>
      <c r="B7" s="124" t="s">
        <v>476</v>
      </c>
      <c r="C7" s="123" t="s">
        <v>477</v>
      </c>
      <c r="D7" s="123">
        <v>14</v>
      </c>
      <c r="E7" s="124">
        <f t="shared" si="0"/>
        <v>504</v>
      </c>
    </row>
    <row r="8" spans="1:5" x14ac:dyDescent="0.35">
      <c r="A8" s="123" t="s">
        <v>468</v>
      </c>
      <c r="B8" s="124" t="s">
        <v>476</v>
      </c>
      <c r="C8" s="123" t="s">
        <v>439</v>
      </c>
      <c r="D8" s="123">
        <v>8</v>
      </c>
      <c r="E8" s="124">
        <f t="shared" si="0"/>
        <v>288</v>
      </c>
    </row>
    <row r="9" spans="1:5" x14ac:dyDescent="0.35">
      <c r="A9" s="123" t="s">
        <v>468</v>
      </c>
      <c r="B9" s="124" t="s">
        <v>476</v>
      </c>
      <c r="C9" s="123" t="s">
        <v>478</v>
      </c>
      <c r="D9" s="123">
        <v>8</v>
      </c>
      <c r="E9" s="124">
        <f t="shared" si="0"/>
        <v>288</v>
      </c>
    </row>
    <row r="10" spans="1:5" x14ac:dyDescent="0.35">
      <c r="A10" s="123" t="s">
        <v>468</v>
      </c>
      <c r="B10" s="124" t="s">
        <v>472</v>
      </c>
      <c r="C10" s="123" t="s">
        <v>479</v>
      </c>
      <c r="D10" s="123">
        <v>2</v>
      </c>
      <c r="E10" s="124">
        <f t="shared" si="0"/>
        <v>72</v>
      </c>
    </row>
    <row r="11" spans="1:5" x14ac:dyDescent="0.35">
      <c r="A11" s="123" t="s">
        <v>468</v>
      </c>
      <c r="B11" s="124" t="s">
        <v>470</v>
      </c>
      <c r="C11" s="123" t="s">
        <v>252</v>
      </c>
      <c r="D11" s="123">
        <v>7</v>
      </c>
      <c r="E11" s="124">
        <f t="shared" si="0"/>
        <v>252</v>
      </c>
    </row>
    <row r="12" spans="1:5" x14ac:dyDescent="0.35">
      <c r="A12" s="123" t="s">
        <v>468</v>
      </c>
      <c r="B12" s="124" t="s">
        <v>480</v>
      </c>
      <c r="C12" s="123" t="s">
        <v>481</v>
      </c>
      <c r="D12" s="123">
        <v>17</v>
      </c>
      <c r="E12" s="124">
        <f t="shared" si="0"/>
        <v>612</v>
      </c>
    </row>
    <row r="13" spans="1:5" x14ac:dyDescent="0.35">
      <c r="A13" s="123" t="s">
        <v>468</v>
      </c>
      <c r="B13" s="124" t="s">
        <v>480</v>
      </c>
      <c r="C13" s="123" t="s">
        <v>482</v>
      </c>
      <c r="D13" s="123">
        <v>2</v>
      </c>
      <c r="E13" s="124">
        <f t="shared" si="0"/>
        <v>72</v>
      </c>
    </row>
    <row r="14" spans="1:5" x14ac:dyDescent="0.35">
      <c r="A14" s="123" t="s">
        <v>468</v>
      </c>
      <c r="B14" s="124" t="s">
        <v>480</v>
      </c>
      <c r="C14" s="123" t="s">
        <v>483</v>
      </c>
      <c r="D14" s="123">
        <v>8</v>
      </c>
      <c r="E14" s="124">
        <f t="shared" si="0"/>
        <v>288</v>
      </c>
    </row>
    <row r="15" spans="1:5" x14ac:dyDescent="0.35">
      <c r="A15" s="122"/>
      <c r="B15" s="122"/>
      <c r="C15" s="122"/>
      <c r="D15" s="125">
        <f>SUM(D2:D14)</f>
        <v>113</v>
      </c>
      <c r="E15" s="125">
        <f>SUM(E2:E14)</f>
        <v>4068</v>
      </c>
    </row>
    <row r="16" spans="1:5" x14ac:dyDescent="0.35">
      <c r="A16" s="1"/>
      <c r="B16" s="1"/>
      <c r="C16" s="1"/>
      <c r="D16" s="1"/>
      <c r="E16" s="1"/>
    </row>
    <row r="17" spans="1:5" x14ac:dyDescent="0.35">
      <c r="A17" s="8" t="s">
        <v>30</v>
      </c>
      <c r="B17" s="13" t="s">
        <v>31</v>
      </c>
      <c r="C17" s="3"/>
      <c r="D17" s="3"/>
      <c r="E17" s="3"/>
    </row>
    <row r="18" spans="1:5" x14ac:dyDescent="0.35">
      <c r="A18" s="8" t="s">
        <v>32</v>
      </c>
      <c r="B18" s="13" t="s">
        <v>33</v>
      </c>
      <c r="C18" s="3"/>
      <c r="D18" s="3"/>
      <c r="E18" s="3"/>
    </row>
    <row r="19" spans="1:5" x14ac:dyDescent="0.35">
      <c r="A19" s="112" t="s">
        <v>34</v>
      </c>
      <c r="B19" s="113" t="s">
        <v>35</v>
      </c>
      <c r="C19" s="3"/>
      <c r="D19" s="3"/>
      <c r="E19" s="3"/>
    </row>
    <row r="20" spans="1:5" ht="28" x14ac:dyDescent="0.35">
      <c r="A20" s="8" t="s">
        <v>36</v>
      </c>
      <c r="B20" s="14" t="s">
        <v>484</v>
      </c>
      <c r="C20" s="14" t="s">
        <v>38</v>
      </c>
      <c r="D20" s="14" t="s">
        <v>39</v>
      </c>
      <c r="E20" s="14" t="s">
        <v>40</v>
      </c>
    </row>
    <row r="21" spans="1:5" x14ac:dyDescent="0.35">
      <c r="A21" s="1"/>
      <c r="B21" s="98"/>
      <c r="C21" s="98"/>
      <c r="D21" s="98"/>
      <c r="E21" s="98"/>
    </row>
    <row r="22" spans="1:5" x14ac:dyDescent="0.35">
      <c r="A22" s="1"/>
      <c r="B22" s="98"/>
      <c r="C22" s="98"/>
      <c r="D22" s="98"/>
      <c r="E22" s="99" t="s">
        <v>605</v>
      </c>
    </row>
    <row r="23" spans="1:5" x14ac:dyDescent="0.35">
      <c r="A23" s="1"/>
      <c r="B23" s="1"/>
      <c r="C23" s="1"/>
      <c r="D23" s="1"/>
      <c r="E23" s="1"/>
    </row>
    <row r="24" spans="1:5" x14ac:dyDescent="0.35">
      <c r="A24" s="103" t="s">
        <v>10</v>
      </c>
      <c r="B24" s="103" t="s">
        <v>11</v>
      </c>
      <c r="C24" s="103" t="s">
        <v>12</v>
      </c>
      <c r="D24" s="103" t="s">
        <v>230</v>
      </c>
      <c r="E24" s="103" t="s">
        <v>14</v>
      </c>
    </row>
    <row r="25" spans="1:5" x14ac:dyDescent="0.35">
      <c r="A25" s="123" t="s">
        <v>485</v>
      </c>
      <c r="B25" s="124" t="s">
        <v>486</v>
      </c>
      <c r="C25" s="123" t="s">
        <v>487</v>
      </c>
      <c r="D25" s="123">
        <v>11</v>
      </c>
      <c r="E25" s="124">
        <f>D25*36</f>
        <v>396</v>
      </c>
    </row>
    <row r="26" spans="1:5" x14ac:dyDescent="0.35">
      <c r="A26" s="123" t="s">
        <v>485</v>
      </c>
      <c r="B26" s="124" t="s">
        <v>486</v>
      </c>
      <c r="C26" s="123" t="s">
        <v>488</v>
      </c>
      <c r="D26" s="123">
        <v>20</v>
      </c>
      <c r="E26" s="124">
        <f t="shared" ref="E26:E45" si="1">D26*36</f>
        <v>720</v>
      </c>
    </row>
    <row r="27" spans="1:5" x14ac:dyDescent="0.35">
      <c r="A27" s="123" t="s">
        <v>485</v>
      </c>
      <c r="B27" s="124" t="s">
        <v>486</v>
      </c>
      <c r="C27" s="123" t="s">
        <v>489</v>
      </c>
      <c r="D27" s="123">
        <v>13</v>
      </c>
      <c r="E27" s="124">
        <f t="shared" si="1"/>
        <v>468</v>
      </c>
    </row>
    <row r="28" spans="1:5" x14ac:dyDescent="0.35">
      <c r="A28" s="123" t="s">
        <v>485</v>
      </c>
      <c r="B28" s="124" t="s">
        <v>480</v>
      </c>
      <c r="C28" s="123" t="s">
        <v>490</v>
      </c>
      <c r="D28" s="123">
        <v>15</v>
      </c>
      <c r="E28" s="124">
        <f t="shared" si="1"/>
        <v>540</v>
      </c>
    </row>
    <row r="29" spans="1:5" x14ac:dyDescent="0.35">
      <c r="A29" s="123" t="s">
        <v>485</v>
      </c>
      <c r="B29" s="124" t="s">
        <v>491</v>
      </c>
      <c r="C29" s="123" t="s">
        <v>492</v>
      </c>
      <c r="D29" s="123">
        <v>16</v>
      </c>
      <c r="E29" s="124">
        <f t="shared" si="1"/>
        <v>576</v>
      </c>
    </row>
    <row r="30" spans="1:5" x14ac:dyDescent="0.35">
      <c r="A30" s="123" t="s">
        <v>485</v>
      </c>
      <c r="B30" s="124" t="s">
        <v>491</v>
      </c>
      <c r="C30" s="123" t="s">
        <v>493</v>
      </c>
      <c r="D30" s="123">
        <v>8</v>
      </c>
      <c r="E30" s="124">
        <f t="shared" si="1"/>
        <v>288</v>
      </c>
    </row>
    <row r="31" spans="1:5" x14ac:dyDescent="0.35">
      <c r="A31" s="123" t="s">
        <v>485</v>
      </c>
      <c r="B31" s="124" t="s">
        <v>494</v>
      </c>
      <c r="C31" s="123">
        <v>13</v>
      </c>
      <c r="D31" s="123">
        <v>5</v>
      </c>
      <c r="E31" s="124">
        <f t="shared" si="1"/>
        <v>180</v>
      </c>
    </row>
    <row r="32" spans="1:5" x14ac:dyDescent="0.35">
      <c r="A32" s="123" t="s">
        <v>485</v>
      </c>
      <c r="B32" s="124" t="s">
        <v>494</v>
      </c>
      <c r="C32" s="123">
        <v>15</v>
      </c>
      <c r="D32" s="123">
        <v>12</v>
      </c>
      <c r="E32" s="124">
        <f t="shared" si="1"/>
        <v>432</v>
      </c>
    </row>
    <row r="33" spans="1:5" x14ac:dyDescent="0.35">
      <c r="A33" s="123" t="s">
        <v>485</v>
      </c>
      <c r="B33" s="124" t="s">
        <v>494</v>
      </c>
      <c r="C33" s="123" t="s">
        <v>495</v>
      </c>
      <c r="D33" s="123">
        <v>5</v>
      </c>
      <c r="E33" s="124">
        <f t="shared" si="1"/>
        <v>180</v>
      </c>
    </row>
    <row r="34" spans="1:5" x14ac:dyDescent="0.35">
      <c r="A34" s="123" t="s">
        <v>485</v>
      </c>
      <c r="B34" s="124" t="s">
        <v>494</v>
      </c>
      <c r="C34" s="123">
        <v>19</v>
      </c>
      <c r="D34" s="123">
        <v>3</v>
      </c>
      <c r="E34" s="124">
        <f t="shared" si="1"/>
        <v>108</v>
      </c>
    </row>
    <row r="35" spans="1:5" x14ac:dyDescent="0.35">
      <c r="A35" s="123" t="s">
        <v>485</v>
      </c>
      <c r="B35" s="124" t="s">
        <v>494</v>
      </c>
      <c r="C35" s="123">
        <v>9</v>
      </c>
      <c r="D35" s="123">
        <v>10</v>
      </c>
      <c r="E35" s="124">
        <f t="shared" si="1"/>
        <v>360</v>
      </c>
    </row>
    <row r="36" spans="1:5" x14ac:dyDescent="0.35">
      <c r="A36" s="123" t="s">
        <v>485</v>
      </c>
      <c r="B36" s="124" t="s">
        <v>486</v>
      </c>
      <c r="C36" s="123">
        <v>21</v>
      </c>
      <c r="D36" s="123">
        <v>9</v>
      </c>
      <c r="E36" s="124">
        <f t="shared" si="1"/>
        <v>324</v>
      </c>
    </row>
    <row r="37" spans="1:5" x14ac:dyDescent="0.35">
      <c r="A37" s="123" t="s">
        <v>485</v>
      </c>
      <c r="B37" s="124" t="s">
        <v>496</v>
      </c>
      <c r="C37" s="123" t="s">
        <v>497</v>
      </c>
      <c r="D37" s="123">
        <v>8</v>
      </c>
      <c r="E37" s="124">
        <f t="shared" si="1"/>
        <v>288</v>
      </c>
    </row>
    <row r="38" spans="1:5" x14ac:dyDescent="0.35">
      <c r="A38" s="123" t="s">
        <v>485</v>
      </c>
      <c r="B38" s="124" t="s">
        <v>496</v>
      </c>
      <c r="C38" s="123">
        <v>9</v>
      </c>
      <c r="D38" s="123">
        <v>3</v>
      </c>
      <c r="E38" s="124">
        <f t="shared" si="1"/>
        <v>108</v>
      </c>
    </row>
    <row r="39" spans="1:5" x14ac:dyDescent="0.35">
      <c r="A39" s="123" t="s">
        <v>485</v>
      </c>
      <c r="B39" s="124" t="s">
        <v>491</v>
      </c>
      <c r="C39" s="123" t="s">
        <v>498</v>
      </c>
      <c r="D39" s="123">
        <v>6</v>
      </c>
      <c r="E39" s="124">
        <f t="shared" si="1"/>
        <v>216</v>
      </c>
    </row>
    <row r="40" spans="1:5" x14ac:dyDescent="0.35">
      <c r="A40" s="123" t="s">
        <v>485</v>
      </c>
      <c r="B40" s="124" t="s">
        <v>491</v>
      </c>
      <c r="C40" s="123">
        <v>20</v>
      </c>
      <c r="D40" s="123">
        <v>3</v>
      </c>
      <c r="E40" s="124">
        <f t="shared" si="1"/>
        <v>108</v>
      </c>
    </row>
    <row r="41" spans="1:5" x14ac:dyDescent="0.35">
      <c r="A41" s="123" t="s">
        <v>485</v>
      </c>
      <c r="B41" s="124" t="s">
        <v>491</v>
      </c>
      <c r="C41" s="123" t="s">
        <v>499</v>
      </c>
      <c r="D41" s="123">
        <v>12</v>
      </c>
      <c r="E41" s="124">
        <f t="shared" si="1"/>
        <v>432</v>
      </c>
    </row>
    <row r="42" spans="1:5" x14ac:dyDescent="0.35">
      <c r="A42" s="123" t="s">
        <v>485</v>
      </c>
      <c r="B42" s="124" t="s">
        <v>500</v>
      </c>
      <c r="C42" s="126" t="s">
        <v>501</v>
      </c>
      <c r="D42" s="123">
        <v>8</v>
      </c>
      <c r="E42" s="124">
        <f t="shared" si="1"/>
        <v>288</v>
      </c>
    </row>
    <row r="43" spans="1:5" x14ac:dyDescent="0.35">
      <c r="A43" s="127" t="s">
        <v>485</v>
      </c>
      <c r="B43" s="124" t="s">
        <v>500</v>
      </c>
      <c r="C43" s="123" t="s">
        <v>265</v>
      </c>
      <c r="D43" s="123">
        <v>5</v>
      </c>
      <c r="E43" s="124">
        <f t="shared" si="1"/>
        <v>180</v>
      </c>
    </row>
    <row r="44" spans="1:5" x14ac:dyDescent="0.35">
      <c r="A44" s="123" t="s">
        <v>485</v>
      </c>
      <c r="B44" s="128" t="s">
        <v>500</v>
      </c>
      <c r="C44" s="123" t="s">
        <v>404</v>
      </c>
      <c r="D44" s="123">
        <v>8</v>
      </c>
      <c r="E44" s="124">
        <f t="shared" si="1"/>
        <v>288</v>
      </c>
    </row>
    <row r="45" spans="1:5" ht="15" thickBot="1" x14ac:dyDescent="0.4">
      <c r="A45" s="123" t="s">
        <v>485</v>
      </c>
      <c r="B45" s="128" t="s">
        <v>500</v>
      </c>
      <c r="C45" s="123" t="s">
        <v>502</v>
      </c>
      <c r="D45" s="123">
        <v>14</v>
      </c>
      <c r="E45" s="124">
        <f t="shared" si="1"/>
        <v>504</v>
      </c>
    </row>
    <row r="46" spans="1:5" ht="15" thickBot="1" x14ac:dyDescent="0.4">
      <c r="A46" s="122"/>
      <c r="B46" s="122"/>
      <c r="C46" s="122"/>
      <c r="D46" s="129">
        <f>SUM(D25:D45)</f>
        <v>194</v>
      </c>
      <c r="E46" s="130">
        <f>SUM(E25:E45)</f>
        <v>6984</v>
      </c>
    </row>
    <row r="47" spans="1:5" x14ac:dyDescent="0.35">
      <c r="A47" s="1"/>
      <c r="B47" s="1"/>
      <c r="C47" s="1"/>
      <c r="D47" s="1"/>
      <c r="E47" s="1"/>
    </row>
    <row r="48" spans="1:5" x14ac:dyDescent="0.35">
      <c r="A48" s="8" t="s">
        <v>30</v>
      </c>
      <c r="B48" s="13" t="s">
        <v>31</v>
      </c>
      <c r="C48" s="3"/>
      <c r="D48" s="3"/>
      <c r="E48" s="3"/>
    </row>
    <row r="49" spans="1:5" x14ac:dyDescent="0.35">
      <c r="A49" s="8" t="s">
        <v>32</v>
      </c>
      <c r="B49" s="13" t="s">
        <v>33</v>
      </c>
      <c r="C49" s="3"/>
      <c r="D49" s="3"/>
      <c r="E49" s="3"/>
    </row>
    <row r="50" spans="1:5" x14ac:dyDescent="0.35">
      <c r="A50" s="112" t="s">
        <v>34</v>
      </c>
      <c r="B50" s="113" t="s">
        <v>35</v>
      </c>
      <c r="C50" s="3"/>
      <c r="D50" s="3"/>
      <c r="E50" s="3"/>
    </row>
    <row r="51" spans="1:5" ht="28" x14ac:dyDescent="0.35">
      <c r="A51" s="8" t="s">
        <v>36</v>
      </c>
      <c r="B51" s="14" t="s">
        <v>484</v>
      </c>
      <c r="C51" s="14" t="s">
        <v>38</v>
      </c>
      <c r="D51" s="14" t="s">
        <v>39</v>
      </c>
      <c r="E51" s="14" t="s">
        <v>40</v>
      </c>
    </row>
    <row r="52" spans="1:5" x14ac:dyDescent="0.35">
      <c r="A52" s="1"/>
      <c r="B52" s="98"/>
      <c r="C52" s="98"/>
      <c r="D52" s="98"/>
      <c r="E52" s="98"/>
    </row>
    <row r="53" spans="1:5" x14ac:dyDescent="0.35">
      <c r="A53" s="1"/>
      <c r="B53" s="98"/>
      <c r="C53" s="98"/>
      <c r="D53" s="98"/>
      <c r="E53" s="99" t="s">
        <v>605</v>
      </c>
    </row>
    <row r="54" spans="1:5" x14ac:dyDescent="0.35">
      <c r="A54" s="1"/>
      <c r="B54" s="1"/>
      <c r="C54" s="1"/>
      <c r="D54" s="1"/>
      <c r="E54" s="1"/>
    </row>
    <row r="55" spans="1:5" x14ac:dyDescent="0.35">
      <c r="A55" s="103" t="s">
        <v>10</v>
      </c>
      <c r="B55" s="103" t="s">
        <v>11</v>
      </c>
      <c r="C55" s="103" t="s">
        <v>12</v>
      </c>
      <c r="D55" s="103" t="s">
        <v>230</v>
      </c>
      <c r="E55" s="103" t="s">
        <v>14</v>
      </c>
    </row>
    <row r="56" spans="1:5" x14ac:dyDescent="0.35">
      <c r="A56" s="123" t="s">
        <v>503</v>
      </c>
      <c r="B56" s="124" t="s">
        <v>500</v>
      </c>
      <c r="C56" s="123" t="s">
        <v>415</v>
      </c>
      <c r="D56" s="123">
        <v>14</v>
      </c>
      <c r="E56" s="122">
        <f>D56*36</f>
        <v>504</v>
      </c>
    </row>
    <row r="57" spans="1:5" x14ac:dyDescent="0.35">
      <c r="A57" s="123" t="s">
        <v>503</v>
      </c>
      <c r="B57" s="124" t="s">
        <v>500</v>
      </c>
      <c r="C57" s="123" t="s">
        <v>504</v>
      </c>
      <c r="D57" s="123">
        <v>3</v>
      </c>
      <c r="E57" s="122">
        <f t="shared" ref="E57:E78" si="2">D57*36</f>
        <v>108</v>
      </c>
    </row>
    <row r="58" spans="1:5" x14ac:dyDescent="0.35">
      <c r="A58" s="123" t="s">
        <v>503</v>
      </c>
      <c r="B58" s="124" t="s">
        <v>500</v>
      </c>
      <c r="C58" s="123" t="s">
        <v>505</v>
      </c>
      <c r="D58" s="123">
        <v>2</v>
      </c>
      <c r="E58" s="122">
        <f t="shared" si="2"/>
        <v>72</v>
      </c>
    </row>
    <row r="59" spans="1:5" x14ac:dyDescent="0.35">
      <c r="A59" s="123" t="s">
        <v>503</v>
      </c>
      <c r="B59" s="124" t="s">
        <v>500</v>
      </c>
      <c r="C59" s="123" t="s">
        <v>506</v>
      </c>
      <c r="D59" s="123">
        <v>5</v>
      </c>
      <c r="E59" s="122">
        <f t="shared" si="2"/>
        <v>180</v>
      </c>
    </row>
    <row r="60" spans="1:5" x14ac:dyDescent="0.35">
      <c r="A60" s="123" t="s">
        <v>503</v>
      </c>
      <c r="B60" s="124" t="s">
        <v>500</v>
      </c>
      <c r="C60" s="123" t="s">
        <v>507</v>
      </c>
      <c r="D60" s="123">
        <v>12</v>
      </c>
      <c r="E60" s="122">
        <f t="shared" si="2"/>
        <v>432</v>
      </c>
    </row>
    <row r="61" spans="1:5" x14ac:dyDescent="0.35">
      <c r="A61" s="123" t="s">
        <v>503</v>
      </c>
      <c r="B61" s="124" t="s">
        <v>500</v>
      </c>
      <c r="C61" s="123" t="s">
        <v>508</v>
      </c>
      <c r="D61" s="123">
        <v>3</v>
      </c>
      <c r="E61" s="122">
        <f t="shared" si="2"/>
        <v>108</v>
      </c>
    </row>
    <row r="62" spans="1:5" x14ac:dyDescent="0.35">
      <c r="A62" s="123" t="s">
        <v>503</v>
      </c>
      <c r="B62" s="124" t="s">
        <v>500</v>
      </c>
      <c r="C62" s="123" t="s">
        <v>509</v>
      </c>
      <c r="D62" s="123">
        <v>14</v>
      </c>
      <c r="E62" s="122">
        <f t="shared" si="2"/>
        <v>504</v>
      </c>
    </row>
    <row r="63" spans="1:5" x14ac:dyDescent="0.35">
      <c r="A63" s="123" t="s">
        <v>503</v>
      </c>
      <c r="B63" s="124" t="s">
        <v>494</v>
      </c>
      <c r="C63" s="123" t="s">
        <v>416</v>
      </c>
      <c r="D63" s="123">
        <v>11</v>
      </c>
      <c r="E63" s="122">
        <f t="shared" si="2"/>
        <v>396</v>
      </c>
    </row>
    <row r="64" spans="1:5" x14ac:dyDescent="0.35">
      <c r="A64" s="123" t="s">
        <v>503</v>
      </c>
      <c r="B64" s="124" t="s">
        <v>494</v>
      </c>
      <c r="C64" s="123" t="s">
        <v>510</v>
      </c>
      <c r="D64" s="123">
        <v>2</v>
      </c>
      <c r="E64" s="122">
        <f t="shared" si="2"/>
        <v>72</v>
      </c>
    </row>
    <row r="65" spans="1:5" x14ac:dyDescent="0.35">
      <c r="A65" s="123" t="s">
        <v>503</v>
      </c>
      <c r="B65" s="124" t="s">
        <v>494</v>
      </c>
      <c r="C65" s="123" t="s">
        <v>511</v>
      </c>
      <c r="D65" s="123">
        <v>2</v>
      </c>
      <c r="E65" s="122">
        <f t="shared" si="2"/>
        <v>72</v>
      </c>
    </row>
    <row r="66" spans="1:5" x14ac:dyDescent="0.35">
      <c r="A66" s="123" t="s">
        <v>503</v>
      </c>
      <c r="B66" s="124" t="s">
        <v>494</v>
      </c>
      <c r="C66" s="123" t="s">
        <v>512</v>
      </c>
      <c r="D66" s="123">
        <v>2</v>
      </c>
      <c r="E66" s="122">
        <f t="shared" si="2"/>
        <v>72</v>
      </c>
    </row>
    <row r="67" spans="1:5" x14ac:dyDescent="0.35">
      <c r="A67" s="123" t="s">
        <v>503</v>
      </c>
      <c r="B67" s="124" t="s">
        <v>494</v>
      </c>
      <c r="C67" s="123" t="s">
        <v>477</v>
      </c>
      <c r="D67" s="123">
        <v>7</v>
      </c>
      <c r="E67" s="122">
        <f t="shared" si="2"/>
        <v>252</v>
      </c>
    </row>
    <row r="68" spans="1:5" x14ac:dyDescent="0.35">
      <c r="A68" s="123" t="s">
        <v>503</v>
      </c>
      <c r="B68" s="124" t="s">
        <v>494</v>
      </c>
      <c r="C68" s="123" t="s">
        <v>513</v>
      </c>
      <c r="D68" s="123">
        <v>7</v>
      </c>
      <c r="E68" s="122">
        <f t="shared" si="2"/>
        <v>252</v>
      </c>
    </row>
    <row r="69" spans="1:5" x14ac:dyDescent="0.35">
      <c r="A69" s="123" t="s">
        <v>503</v>
      </c>
      <c r="B69" s="124" t="s">
        <v>494</v>
      </c>
      <c r="C69" s="123" t="s">
        <v>514</v>
      </c>
      <c r="D69" s="123">
        <v>4</v>
      </c>
      <c r="E69" s="122">
        <f t="shared" si="2"/>
        <v>144</v>
      </c>
    </row>
    <row r="70" spans="1:5" x14ac:dyDescent="0.35">
      <c r="A70" s="123" t="s">
        <v>503</v>
      </c>
      <c r="B70" s="124" t="s">
        <v>494</v>
      </c>
      <c r="C70" s="123" t="s">
        <v>515</v>
      </c>
      <c r="D70" s="123">
        <v>8</v>
      </c>
      <c r="E70" s="122">
        <f t="shared" si="2"/>
        <v>288</v>
      </c>
    </row>
    <row r="71" spans="1:5" x14ac:dyDescent="0.35">
      <c r="A71" s="123" t="s">
        <v>503</v>
      </c>
      <c r="B71" s="124" t="s">
        <v>494</v>
      </c>
      <c r="C71" s="123" t="s">
        <v>516</v>
      </c>
      <c r="D71" s="123">
        <v>15</v>
      </c>
      <c r="E71" s="122">
        <f t="shared" si="2"/>
        <v>540</v>
      </c>
    </row>
    <row r="72" spans="1:5" x14ac:dyDescent="0.35">
      <c r="A72" s="123" t="s">
        <v>503</v>
      </c>
      <c r="B72" s="124" t="s">
        <v>469</v>
      </c>
      <c r="C72" s="123" t="s">
        <v>517</v>
      </c>
      <c r="D72" s="123">
        <v>16</v>
      </c>
      <c r="E72" s="122">
        <f t="shared" si="2"/>
        <v>576</v>
      </c>
    </row>
    <row r="73" spans="1:5" x14ac:dyDescent="0.35">
      <c r="A73" s="123" t="s">
        <v>503</v>
      </c>
      <c r="B73" s="124" t="s">
        <v>469</v>
      </c>
      <c r="C73" s="123" t="s">
        <v>518</v>
      </c>
      <c r="D73" s="123">
        <v>3</v>
      </c>
      <c r="E73" s="122">
        <f t="shared" si="2"/>
        <v>108</v>
      </c>
    </row>
    <row r="74" spans="1:5" x14ac:dyDescent="0.35">
      <c r="A74" s="123" t="s">
        <v>503</v>
      </c>
      <c r="B74" s="124" t="s">
        <v>469</v>
      </c>
      <c r="C74" s="123" t="s">
        <v>519</v>
      </c>
      <c r="D74" s="123">
        <v>3</v>
      </c>
      <c r="E74" s="122">
        <f t="shared" si="2"/>
        <v>108</v>
      </c>
    </row>
    <row r="75" spans="1:5" x14ac:dyDescent="0.35">
      <c r="A75" s="123" t="s">
        <v>503</v>
      </c>
      <c r="B75" s="124" t="s">
        <v>469</v>
      </c>
      <c r="C75" s="123" t="s">
        <v>520</v>
      </c>
      <c r="D75" s="123">
        <v>7</v>
      </c>
      <c r="E75" s="122">
        <f t="shared" si="2"/>
        <v>252</v>
      </c>
    </row>
    <row r="76" spans="1:5" x14ac:dyDescent="0.35">
      <c r="A76" s="123" t="s">
        <v>503</v>
      </c>
      <c r="B76" s="124" t="s">
        <v>469</v>
      </c>
      <c r="C76" s="123" t="s">
        <v>521</v>
      </c>
      <c r="D76" s="123">
        <v>3</v>
      </c>
      <c r="E76" s="122">
        <f t="shared" si="2"/>
        <v>108</v>
      </c>
    </row>
    <row r="77" spans="1:5" x14ac:dyDescent="0.35">
      <c r="A77" s="123" t="s">
        <v>503</v>
      </c>
      <c r="B77" s="124" t="s">
        <v>522</v>
      </c>
      <c r="C77" s="123" t="s">
        <v>523</v>
      </c>
      <c r="D77" s="123">
        <v>10</v>
      </c>
      <c r="E77" s="122">
        <f t="shared" si="2"/>
        <v>360</v>
      </c>
    </row>
    <row r="78" spans="1:5" ht="15" thickBot="1" x14ac:dyDescent="0.4">
      <c r="A78" s="123" t="s">
        <v>503</v>
      </c>
      <c r="B78" s="124" t="s">
        <v>494</v>
      </c>
      <c r="C78" s="123" t="s">
        <v>409</v>
      </c>
      <c r="D78" s="123">
        <v>2</v>
      </c>
      <c r="E78" s="122">
        <f t="shared" si="2"/>
        <v>72</v>
      </c>
    </row>
    <row r="79" spans="1:5" ht="15" thickBot="1" x14ac:dyDescent="0.4">
      <c r="A79" s="122"/>
      <c r="B79" s="122"/>
      <c r="C79" s="131"/>
      <c r="D79" s="130">
        <f>SUM(D56:D78)</f>
        <v>155</v>
      </c>
      <c r="E79" s="130">
        <f>SUM(E56:E78)</f>
        <v>5580</v>
      </c>
    </row>
    <row r="80" spans="1:5" x14ac:dyDescent="0.35">
      <c r="A80" s="1"/>
      <c r="B80" s="1"/>
      <c r="C80" s="1"/>
      <c r="D80" s="1"/>
      <c r="E80" s="1"/>
    </row>
    <row r="81" spans="1:5" x14ac:dyDescent="0.35">
      <c r="A81" s="8" t="s">
        <v>30</v>
      </c>
      <c r="B81" s="13" t="s">
        <v>31</v>
      </c>
      <c r="C81" s="3"/>
      <c r="D81" s="3"/>
      <c r="E81" s="3"/>
    </row>
    <row r="82" spans="1:5" x14ac:dyDescent="0.35">
      <c r="A82" s="8" t="s">
        <v>32</v>
      </c>
      <c r="B82" s="13" t="s">
        <v>33</v>
      </c>
      <c r="C82" s="3"/>
      <c r="D82" s="3"/>
      <c r="E82" s="3"/>
    </row>
    <row r="83" spans="1:5" x14ac:dyDescent="0.35">
      <c r="A83" s="112" t="s">
        <v>34</v>
      </c>
      <c r="B83" s="113" t="s">
        <v>35</v>
      </c>
      <c r="C83" s="3"/>
      <c r="D83" s="3"/>
      <c r="E83" s="3"/>
    </row>
    <row r="84" spans="1:5" ht="28" x14ac:dyDescent="0.35">
      <c r="A84" s="8" t="s">
        <v>36</v>
      </c>
      <c r="B84" s="14" t="s">
        <v>484</v>
      </c>
      <c r="C84" s="14" t="s">
        <v>38</v>
      </c>
      <c r="D84" s="14" t="s">
        <v>39</v>
      </c>
      <c r="E84" s="14" t="s">
        <v>40</v>
      </c>
    </row>
    <row r="85" spans="1:5" x14ac:dyDescent="0.35">
      <c r="A85" s="1"/>
      <c r="B85" s="98"/>
      <c r="C85" s="98"/>
      <c r="D85" s="98"/>
      <c r="E85" s="98"/>
    </row>
    <row r="86" spans="1:5" x14ac:dyDescent="0.35">
      <c r="A86" s="1"/>
      <c r="B86" s="98"/>
      <c r="C86" s="98"/>
      <c r="D86" s="98"/>
      <c r="E86" s="99" t="s">
        <v>605</v>
      </c>
    </row>
    <row r="87" spans="1:5" x14ac:dyDescent="0.35">
      <c r="A87" s="1"/>
      <c r="B87" s="1"/>
      <c r="C87" s="1"/>
      <c r="D87" s="1"/>
      <c r="E87" s="1"/>
    </row>
    <row r="88" spans="1:5" x14ac:dyDescent="0.35">
      <c r="A88" s="103" t="s">
        <v>10</v>
      </c>
      <c r="B88" s="103" t="s">
        <v>11</v>
      </c>
      <c r="C88" s="103" t="s">
        <v>12</v>
      </c>
      <c r="D88" s="103" t="s">
        <v>230</v>
      </c>
      <c r="E88" s="103" t="s">
        <v>14</v>
      </c>
    </row>
    <row r="89" spans="1:5" x14ac:dyDescent="0.35">
      <c r="A89" s="132" t="s">
        <v>524</v>
      </c>
      <c r="B89" s="123" t="s">
        <v>525</v>
      </c>
      <c r="C89" s="123" t="s">
        <v>526</v>
      </c>
      <c r="D89" s="123">
        <v>4</v>
      </c>
      <c r="E89" s="122">
        <f>D89*36</f>
        <v>144</v>
      </c>
    </row>
    <row r="90" spans="1:5" x14ac:dyDescent="0.35">
      <c r="A90" s="132" t="s">
        <v>524</v>
      </c>
      <c r="B90" s="124" t="s">
        <v>527</v>
      </c>
      <c r="C90" s="123">
        <v>129</v>
      </c>
      <c r="D90" s="123">
        <v>9</v>
      </c>
      <c r="E90" s="122">
        <f t="shared" ref="E90:E103" si="3">D90*36</f>
        <v>324</v>
      </c>
    </row>
    <row r="91" spans="1:5" x14ac:dyDescent="0.35">
      <c r="A91" s="132" t="s">
        <v>524</v>
      </c>
      <c r="B91" s="124" t="s">
        <v>527</v>
      </c>
      <c r="C91" s="123">
        <v>148</v>
      </c>
      <c r="D91" s="123">
        <v>4</v>
      </c>
      <c r="E91" s="122">
        <f t="shared" si="3"/>
        <v>144</v>
      </c>
    </row>
    <row r="92" spans="1:5" x14ac:dyDescent="0.35">
      <c r="A92" s="132" t="s">
        <v>524</v>
      </c>
      <c r="B92" s="124" t="s">
        <v>527</v>
      </c>
      <c r="C92" s="123">
        <v>150</v>
      </c>
      <c r="D92" s="123">
        <v>2</v>
      </c>
      <c r="E92" s="122">
        <f t="shared" si="3"/>
        <v>72</v>
      </c>
    </row>
    <row r="93" spans="1:5" x14ac:dyDescent="0.35">
      <c r="A93" s="132" t="s">
        <v>524</v>
      </c>
      <c r="B93" s="124" t="s">
        <v>528</v>
      </c>
      <c r="C93" s="123" t="s">
        <v>529</v>
      </c>
      <c r="D93" s="123">
        <v>4</v>
      </c>
      <c r="E93" s="122">
        <f t="shared" si="3"/>
        <v>144</v>
      </c>
    </row>
    <row r="94" spans="1:5" x14ac:dyDescent="0.35">
      <c r="A94" s="132" t="s">
        <v>524</v>
      </c>
      <c r="B94" s="124" t="s">
        <v>528</v>
      </c>
      <c r="C94" s="123" t="s">
        <v>477</v>
      </c>
      <c r="D94" s="123">
        <v>7</v>
      </c>
      <c r="E94" s="122">
        <f t="shared" si="3"/>
        <v>252</v>
      </c>
    </row>
    <row r="95" spans="1:5" x14ac:dyDescent="0.35">
      <c r="A95" s="132" t="s">
        <v>524</v>
      </c>
      <c r="B95" s="124" t="s">
        <v>530</v>
      </c>
      <c r="C95" s="123" t="s">
        <v>531</v>
      </c>
      <c r="D95" s="123">
        <v>4</v>
      </c>
      <c r="E95" s="122">
        <f t="shared" si="3"/>
        <v>144</v>
      </c>
    </row>
    <row r="96" spans="1:5" x14ac:dyDescent="0.35">
      <c r="A96" s="132" t="s">
        <v>524</v>
      </c>
      <c r="B96" s="124" t="s">
        <v>530</v>
      </c>
      <c r="C96" s="123">
        <v>245</v>
      </c>
      <c r="D96" s="123">
        <v>1</v>
      </c>
      <c r="E96" s="122">
        <f t="shared" si="3"/>
        <v>36</v>
      </c>
    </row>
    <row r="97" spans="1:5" x14ac:dyDescent="0.35">
      <c r="A97" s="132" t="s">
        <v>524</v>
      </c>
      <c r="B97" s="124" t="s">
        <v>532</v>
      </c>
      <c r="C97" s="123" t="s">
        <v>533</v>
      </c>
      <c r="D97" s="123">
        <v>7</v>
      </c>
      <c r="E97" s="122">
        <f t="shared" si="3"/>
        <v>252</v>
      </c>
    </row>
    <row r="98" spans="1:5" x14ac:dyDescent="0.35">
      <c r="A98" s="132" t="s">
        <v>524</v>
      </c>
      <c r="B98" s="124" t="s">
        <v>532</v>
      </c>
      <c r="C98" s="123">
        <v>6</v>
      </c>
      <c r="D98" s="123">
        <v>9</v>
      </c>
      <c r="E98" s="122">
        <f t="shared" si="3"/>
        <v>324</v>
      </c>
    </row>
    <row r="99" spans="1:5" x14ac:dyDescent="0.35">
      <c r="A99" s="132" t="s">
        <v>524</v>
      </c>
      <c r="B99" s="124" t="s">
        <v>534</v>
      </c>
      <c r="C99" s="123" t="s">
        <v>535</v>
      </c>
      <c r="D99" s="123">
        <v>6</v>
      </c>
      <c r="E99" s="122">
        <f t="shared" si="3"/>
        <v>216</v>
      </c>
    </row>
    <row r="100" spans="1:5" x14ac:dyDescent="0.35">
      <c r="A100" s="132" t="s">
        <v>524</v>
      </c>
      <c r="B100" s="124" t="s">
        <v>534</v>
      </c>
      <c r="C100" s="123" t="s">
        <v>529</v>
      </c>
      <c r="D100" s="123">
        <v>1</v>
      </c>
      <c r="E100" s="122">
        <f t="shared" si="3"/>
        <v>36</v>
      </c>
    </row>
    <row r="101" spans="1:5" x14ac:dyDescent="0.35">
      <c r="A101" s="132" t="s">
        <v>524</v>
      </c>
      <c r="B101" s="124" t="s">
        <v>534</v>
      </c>
      <c r="C101" s="123" t="s">
        <v>536</v>
      </c>
      <c r="D101" s="123">
        <v>4</v>
      </c>
      <c r="E101" s="122">
        <f t="shared" si="3"/>
        <v>144</v>
      </c>
    </row>
    <row r="102" spans="1:5" x14ac:dyDescent="0.35">
      <c r="A102" s="132" t="s">
        <v>524</v>
      </c>
      <c r="B102" s="123" t="s">
        <v>537</v>
      </c>
      <c r="C102" s="123" t="s">
        <v>538</v>
      </c>
      <c r="D102" s="123">
        <v>1</v>
      </c>
      <c r="E102" s="122">
        <f t="shared" si="3"/>
        <v>36</v>
      </c>
    </row>
    <row r="103" spans="1:5" ht="15" thickBot="1" x14ac:dyDescent="0.4">
      <c r="A103" s="132" t="s">
        <v>524</v>
      </c>
      <c r="B103" s="123" t="s">
        <v>537</v>
      </c>
      <c r="C103" s="123" t="s">
        <v>539</v>
      </c>
      <c r="D103" s="123">
        <v>1</v>
      </c>
      <c r="E103" s="122">
        <f t="shared" si="3"/>
        <v>36</v>
      </c>
    </row>
    <row r="104" spans="1:5" ht="15" thickBot="1" x14ac:dyDescent="0.4">
      <c r="A104" s="122"/>
      <c r="B104" s="124"/>
      <c r="C104" s="133"/>
      <c r="D104" s="130">
        <f>SUM(D89:D103)</f>
        <v>64</v>
      </c>
      <c r="E104" s="130">
        <f>SUM(E89:E103)</f>
        <v>2304</v>
      </c>
    </row>
    <row r="105" spans="1:5" x14ac:dyDescent="0.35">
      <c r="A105" s="1"/>
      <c r="B105" s="1"/>
      <c r="C105" s="1"/>
      <c r="D105" s="1"/>
      <c r="E105" s="1"/>
    </row>
    <row r="106" spans="1:5" x14ac:dyDescent="0.35">
      <c r="A106" s="8" t="s">
        <v>30</v>
      </c>
      <c r="B106" s="13" t="s">
        <v>31</v>
      </c>
      <c r="C106" s="3"/>
      <c r="D106" s="3"/>
      <c r="E106" s="3"/>
    </row>
    <row r="107" spans="1:5" x14ac:dyDescent="0.35">
      <c r="A107" s="8" t="s">
        <v>32</v>
      </c>
      <c r="B107" s="13" t="s">
        <v>33</v>
      </c>
      <c r="C107" s="3"/>
      <c r="D107" s="3"/>
      <c r="E107" s="3"/>
    </row>
    <row r="108" spans="1:5" x14ac:dyDescent="0.35">
      <c r="A108" s="112" t="s">
        <v>34</v>
      </c>
      <c r="B108" s="113" t="s">
        <v>35</v>
      </c>
      <c r="C108" s="3"/>
      <c r="D108" s="3"/>
      <c r="E108" s="3"/>
    </row>
    <row r="109" spans="1:5" ht="28" x14ac:dyDescent="0.35">
      <c r="A109" s="8" t="s">
        <v>36</v>
      </c>
      <c r="B109" s="14" t="s">
        <v>484</v>
      </c>
      <c r="C109" s="14" t="s">
        <v>38</v>
      </c>
      <c r="D109" s="14" t="s">
        <v>39</v>
      </c>
      <c r="E109" s="14" t="s">
        <v>40</v>
      </c>
    </row>
    <row r="110" spans="1:5" x14ac:dyDescent="0.35">
      <c r="A110" s="1"/>
      <c r="B110" s="98"/>
      <c r="C110" s="98"/>
      <c r="D110" s="98"/>
      <c r="E110" s="98"/>
    </row>
    <row r="111" spans="1:5" x14ac:dyDescent="0.35">
      <c r="A111" s="1"/>
      <c r="B111" s="98"/>
      <c r="C111" s="98"/>
      <c r="D111" s="98"/>
      <c r="E111" s="99" t="s">
        <v>605</v>
      </c>
    </row>
    <row r="112" spans="1:5" x14ac:dyDescent="0.35">
      <c r="A112" s="1"/>
      <c r="B112" s="1"/>
      <c r="C112" s="1"/>
      <c r="D112" s="1"/>
      <c r="E112" s="1"/>
    </row>
    <row r="113" spans="1:5" x14ac:dyDescent="0.35">
      <c r="A113" s="103" t="s">
        <v>10</v>
      </c>
      <c r="B113" s="103" t="s">
        <v>11</v>
      </c>
      <c r="C113" s="103" t="s">
        <v>12</v>
      </c>
      <c r="D113" s="103" t="s">
        <v>230</v>
      </c>
      <c r="E113" s="103" t="s">
        <v>14</v>
      </c>
    </row>
    <row r="114" spans="1:5" x14ac:dyDescent="0.35">
      <c r="A114" s="132" t="s">
        <v>540</v>
      </c>
      <c r="B114" s="124" t="s">
        <v>541</v>
      </c>
      <c r="C114" s="123">
        <v>6</v>
      </c>
      <c r="D114" s="123">
        <v>7</v>
      </c>
      <c r="E114" s="122">
        <f>D114*36</f>
        <v>252</v>
      </c>
    </row>
    <row r="115" spans="1:5" x14ac:dyDescent="0.35">
      <c r="A115" s="132" t="s">
        <v>540</v>
      </c>
      <c r="B115" s="124" t="s">
        <v>541</v>
      </c>
      <c r="C115" s="123">
        <v>9</v>
      </c>
      <c r="D115" s="123">
        <v>6</v>
      </c>
      <c r="E115" s="122">
        <f t="shared" ref="E115:E156" si="4">D115*36</f>
        <v>216</v>
      </c>
    </row>
    <row r="116" spans="1:5" x14ac:dyDescent="0.35">
      <c r="A116" s="132" t="s">
        <v>540</v>
      </c>
      <c r="B116" s="124" t="s">
        <v>541</v>
      </c>
      <c r="C116" s="123">
        <v>11</v>
      </c>
      <c r="D116" s="123">
        <v>7</v>
      </c>
      <c r="E116" s="122">
        <f t="shared" si="4"/>
        <v>252</v>
      </c>
    </row>
    <row r="117" spans="1:5" x14ac:dyDescent="0.35">
      <c r="A117" s="132" t="s">
        <v>540</v>
      </c>
      <c r="B117" s="124" t="s">
        <v>541</v>
      </c>
      <c r="C117" s="123">
        <v>12</v>
      </c>
      <c r="D117" s="123">
        <v>5</v>
      </c>
      <c r="E117" s="122">
        <f t="shared" si="4"/>
        <v>180</v>
      </c>
    </row>
    <row r="118" spans="1:5" x14ac:dyDescent="0.35">
      <c r="A118" s="132" t="s">
        <v>540</v>
      </c>
      <c r="B118" s="124" t="s">
        <v>541</v>
      </c>
      <c r="C118" s="123" t="s">
        <v>542</v>
      </c>
      <c r="D118" s="123">
        <v>4</v>
      </c>
      <c r="E118" s="122">
        <f t="shared" si="4"/>
        <v>144</v>
      </c>
    </row>
    <row r="119" spans="1:5" x14ac:dyDescent="0.35">
      <c r="A119" s="132" t="s">
        <v>540</v>
      </c>
      <c r="B119" s="124" t="s">
        <v>541</v>
      </c>
      <c r="C119" s="123" t="s">
        <v>434</v>
      </c>
      <c r="D119" s="123">
        <v>3</v>
      </c>
      <c r="E119" s="122">
        <f t="shared" si="4"/>
        <v>108</v>
      </c>
    </row>
    <row r="120" spans="1:5" x14ac:dyDescent="0.35">
      <c r="A120" s="132" t="s">
        <v>540</v>
      </c>
      <c r="B120" s="124" t="s">
        <v>541</v>
      </c>
      <c r="C120" s="123">
        <v>21</v>
      </c>
      <c r="D120" s="123">
        <v>7</v>
      </c>
      <c r="E120" s="122">
        <f t="shared" si="4"/>
        <v>252</v>
      </c>
    </row>
    <row r="121" spans="1:5" x14ac:dyDescent="0.35">
      <c r="A121" s="132" t="s">
        <v>540</v>
      </c>
      <c r="B121" s="124" t="s">
        <v>541</v>
      </c>
      <c r="C121" s="123">
        <v>23</v>
      </c>
      <c r="D121" s="123">
        <v>5</v>
      </c>
      <c r="E121" s="122">
        <f t="shared" si="4"/>
        <v>180</v>
      </c>
    </row>
    <row r="122" spans="1:5" x14ac:dyDescent="0.35">
      <c r="A122" s="132" t="s">
        <v>540</v>
      </c>
      <c r="B122" s="124" t="s">
        <v>541</v>
      </c>
      <c r="C122" s="123">
        <v>24</v>
      </c>
      <c r="D122" s="123">
        <v>5</v>
      </c>
      <c r="E122" s="122">
        <f t="shared" si="4"/>
        <v>180</v>
      </c>
    </row>
    <row r="123" spans="1:5" x14ac:dyDescent="0.35">
      <c r="A123" s="132" t="s">
        <v>540</v>
      </c>
      <c r="B123" s="124" t="s">
        <v>527</v>
      </c>
      <c r="C123" s="123" t="s">
        <v>543</v>
      </c>
      <c r="D123" s="123">
        <v>3</v>
      </c>
      <c r="E123" s="122">
        <f t="shared" si="4"/>
        <v>108</v>
      </c>
    </row>
    <row r="124" spans="1:5" x14ac:dyDescent="0.35">
      <c r="A124" s="132" t="s">
        <v>540</v>
      </c>
      <c r="B124" s="124" t="s">
        <v>541</v>
      </c>
      <c r="C124" s="123" t="s">
        <v>544</v>
      </c>
      <c r="D124" s="123">
        <v>5</v>
      </c>
      <c r="E124" s="122">
        <f t="shared" si="4"/>
        <v>180</v>
      </c>
    </row>
    <row r="125" spans="1:5" x14ac:dyDescent="0.35">
      <c r="A125" s="132" t="s">
        <v>540</v>
      </c>
      <c r="B125" s="124" t="s">
        <v>527</v>
      </c>
      <c r="C125" s="123" t="s">
        <v>545</v>
      </c>
      <c r="D125" s="123">
        <v>2</v>
      </c>
      <c r="E125" s="122">
        <f t="shared" si="4"/>
        <v>72</v>
      </c>
    </row>
    <row r="126" spans="1:5" x14ac:dyDescent="0.35">
      <c r="A126" s="132" t="s">
        <v>540</v>
      </c>
      <c r="B126" s="124" t="s">
        <v>541</v>
      </c>
      <c r="C126" s="123" t="s">
        <v>493</v>
      </c>
      <c r="D126" s="123">
        <v>6</v>
      </c>
      <c r="E126" s="122">
        <f t="shared" si="4"/>
        <v>216</v>
      </c>
    </row>
    <row r="127" spans="1:5" x14ac:dyDescent="0.35">
      <c r="A127" s="132" t="s">
        <v>540</v>
      </c>
      <c r="B127" s="124" t="s">
        <v>527</v>
      </c>
      <c r="C127" s="123">
        <v>120</v>
      </c>
      <c r="D127" s="123">
        <v>5</v>
      </c>
      <c r="E127" s="122">
        <f t="shared" si="4"/>
        <v>180</v>
      </c>
    </row>
    <row r="128" spans="1:5" x14ac:dyDescent="0.35">
      <c r="A128" s="132" t="s">
        <v>540</v>
      </c>
      <c r="B128" s="124" t="s">
        <v>541</v>
      </c>
      <c r="C128" s="123" t="s">
        <v>498</v>
      </c>
      <c r="D128" s="123">
        <v>6</v>
      </c>
      <c r="E128" s="122">
        <f t="shared" si="4"/>
        <v>216</v>
      </c>
    </row>
    <row r="129" spans="1:5" x14ac:dyDescent="0.35">
      <c r="A129" s="132" t="s">
        <v>540</v>
      </c>
      <c r="B129" s="124" t="s">
        <v>541</v>
      </c>
      <c r="C129" s="123" t="s">
        <v>479</v>
      </c>
      <c r="D129" s="123">
        <v>3</v>
      </c>
      <c r="E129" s="122">
        <f t="shared" si="4"/>
        <v>108</v>
      </c>
    </row>
    <row r="130" spans="1:5" x14ac:dyDescent="0.35">
      <c r="A130" s="132" t="s">
        <v>540</v>
      </c>
      <c r="B130" s="124" t="s">
        <v>541</v>
      </c>
      <c r="C130" s="123" t="s">
        <v>477</v>
      </c>
      <c r="D130" s="123">
        <v>7</v>
      </c>
      <c r="E130" s="122">
        <f t="shared" si="4"/>
        <v>252</v>
      </c>
    </row>
    <row r="131" spans="1:5" x14ac:dyDescent="0.35">
      <c r="A131" s="132" t="s">
        <v>540</v>
      </c>
      <c r="B131" s="124" t="s">
        <v>541</v>
      </c>
      <c r="C131" s="123" t="s">
        <v>546</v>
      </c>
      <c r="D131" s="123">
        <v>4</v>
      </c>
      <c r="E131" s="122">
        <f t="shared" si="4"/>
        <v>144</v>
      </c>
    </row>
    <row r="132" spans="1:5" x14ac:dyDescent="0.35">
      <c r="A132" s="132" t="s">
        <v>540</v>
      </c>
      <c r="B132" s="124" t="s">
        <v>541</v>
      </c>
      <c r="C132" s="123" t="s">
        <v>514</v>
      </c>
      <c r="D132" s="123">
        <v>1</v>
      </c>
      <c r="E132" s="122">
        <f t="shared" si="4"/>
        <v>36</v>
      </c>
    </row>
    <row r="133" spans="1:5" x14ac:dyDescent="0.35">
      <c r="A133" s="132" t="s">
        <v>540</v>
      </c>
      <c r="B133" s="124" t="s">
        <v>541</v>
      </c>
      <c r="C133" s="123" t="s">
        <v>547</v>
      </c>
      <c r="D133" s="123">
        <v>1</v>
      </c>
      <c r="E133" s="122">
        <f t="shared" si="4"/>
        <v>36</v>
      </c>
    </row>
    <row r="134" spans="1:5" x14ac:dyDescent="0.35">
      <c r="A134" s="132" t="s">
        <v>540</v>
      </c>
      <c r="B134" s="124" t="s">
        <v>541</v>
      </c>
      <c r="C134" s="123">
        <v>41</v>
      </c>
      <c r="D134" s="123">
        <v>3</v>
      </c>
      <c r="E134" s="122">
        <f t="shared" si="4"/>
        <v>108</v>
      </c>
    </row>
    <row r="135" spans="1:5" x14ac:dyDescent="0.35">
      <c r="A135" s="132" t="s">
        <v>540</v>
      </c>
      <c r="B135" s="124" t="s">
        <v>541</v>
      </c>
      <c r="C135" s="123" t="s">
        <v>548</v>
      </c>
      <c r="D135" s="123">
        <v>5</v>
      </c>
      <c r="E135" s="122">
        <f t="shared" si="4"/>
        <v>180</v>
      </c>
    </row>
    <row r="136" spans="1:5" x14ac:dyDescent="0.35">
      <c r="A136" s="132" t="s">
        <v>540</v>
      </c>
      <c r="B136" s="124" t="s">
        <v>541</v>
      </c>
      <c r="C136" s="123" t="s">
        <v>523</v>
      </c>
      <c r="D136" s="123">
        <v>5</v>
      </c>
      <c r="E136" s="122">
        <f t="shared" si="4"/>
        <v>180</v>
      </c>
    </row>
    <row r="137" spans="1:5" x14ac:dyDescent="0.35">
      <c r="A137" s="132" t="s">
        <v>540</v>
      </c>
      <c r="B137" s="124" t="s">
        <v>541</v>
      </c>
      <c r="C137" s="123">
        <v>45</v>
      </c>
      <c r="D137" s="123">
        <v>4</v>
      </c>
      <c r="E137" s="122">
        <f t="shared" si="4"/>
        <v>144</v>
      </c>
    </row>
    <row r="138" spans="1:5" x14ac:dyDescent="0.35">
      <c r="A138" s="132" t="s">
        <v>540</v>
      </c>
      <c r="B138" s="124" t="s">
        <v>549</v>
      </c>
      <c r="C138" s="123" t="s">
        <v>550</v>
      </c>
      <c r="D138" s="123">
        <v>5</v>
      </c>
      <c r="E138" s="122">
        <f t="shared" si="4"/>
        <v>180</v>
      </c>
    </row>
    <row r="139" spans="1:5" x14ac:dyDescent="0.35">
      <c r="A139" s="132" t="s">
        <v>540</v>
      </c>
      <c r="B139" s="124" t="s">
        <v>549</v>
      </c>
      <c r="C139" s="123">
        <v>38</v>
      </c>
      <c r="D139" s="123">
        <v>5</v>
      </c>
      <c r="E139" s="122">
        <f t="shared" si="4"/>
        <v>180</v>
      </c>
    </row>
    <row r="140" spans="1:5" x14ac:dyDescent="0.35">
      <c r="A140" s="132" t="s">
        <v>540</v>
      </c>
      <c r="B140" s="124" t="s">
        <v>549</v>
      </c>
      <c r="C140" s="123">
        <v>42</v>
      </c>
      <c r="D140" s="123">
        <v>2</v>
      </c>
      <c r="E140" s="122">
        <f t="shared" si="4"/>
        <v>72</v>
      </c>
    </row>
    <row r="141" spans="1:5" x14ac:dyDescent="0.35">
      <c r="A141" s="132" t="s">
        <v>540</v>
      </c>
      <c r="B141" s="124" t="s">
        <v>549</v>
      </c>
      <c r="C141" s="123">
        <v>46</v>
      </c>
      <c r="D141" s="123">
        <v>3</v>
      </c>
      <c r="E141" s="122">
        <f t="shared" si="4"/>
        <v>108</v>
      </c>
    </row>
    <row r="142" spans="1:5" x14ac:dyDescent="0.35">
      <c r="A142" s="132" t="s">
        <v>540</v>
      </c>
      <c r="B142" s="124" t="s">
        <v>549</v>
      </c>
      <c r="C142" s="123">
        <v>50</v>
      </c>
      <c r="D142" s="123">
        <v>4</v>
      </c>
      <c r="E142" s="122">
        <f t="shared" si="4"/>
        <v>144</v>
      </c>
    </row>
    <row r="143" spans="1:5" x14ac:dyDescent="0.35">
      <c r="A143" s="132" t="s">
        <v>540</v>
      </c>
      <c r="B143" s="124" t="s">
        <v>549</v>
      </c>
      <c r="C143" s="123">
        <v>54</v>
      </c>
      <c r="D143" s="123">
        <v>3</v>
      </c>
      <c r="E143" s="122">
        <f t="shared" si="4"/>
        <v>108</v>
      </c>
    </row>
    <row r="144" spans="1:5" x14ac:dyDescent="0.35">
      <c r="A144" s="132" t="s">
        <v>540</v>
      </c>
      <c r="B144" s="124" t="s">
        <v>549</v>
      </c>
      <c r="C144" s="123" t="s">
        <v>551</v>
      </c>
      <c r="D144" s="123">
        <v>4</v>
      </c>
      <c r="E144" s="122">
        <f t="shared" si="4"/>
        <v>144</v>
      </c>
    </row>
    <row r="145" spans="1:5" x14ac:dyDescent="0.35">
      <c r="A145" s="132" t="s">
        <v>540</v>
      </c>
      <c r="B145" s="124" t="s">
        <v>552</v>
      </c>
      <c r="C145" s="123">
        <v>3</v>
      </c>
      <c r="D145" s="123">
        <v>7</v>
      </c>
      <c r="E145" s="122">
        <f t="shared" si="4"/>
        <v>252</v>
      </c>
    </row>
    <row r="146" spans="1:5" x14ac:dyDescent="0.35">
      <c r="A146" s="132" t="s">
        <v>540</v>
      </c>
      <c r="B146" s="124" t="s">
        <v>530</v>
      </c>
      <c r="C146" s="123">
        <v>219</v>
      </c>
      <c r="D146" s="123">
        <v>4</v>
      </c>
      <c r="E146" s="122">
        <f t="shared" si="4"/>
        <v>144</v>
      </c>
    </row>
    <row r="147" spans="1:5" x14ac:dyDescent="0.35">
      <c r="A147" s="132" t="s">
        <v>540</v>
      </c>
      <c r="B147" s="124" t="s">
        <v>530</v>
      </c>
      <c r="C147" s="123">
        <v>221</v>
      </c>
      <c r="D147" s="123">
        <v>6</v>
      </c>
      <c r="E147" s="122">
        <f t="shared" si="4"/>
        <v>216</v>
      </c>
    </row>
    <row r="148" spans="1:5" x14ac:dyDescent="0.35">
      <c r="A148" s="132" t="s">
        <v>540</v>
      </c>
      <c r="B148" s="124" t="s">
        <v>553</v>
      </c>
      <c r="C148" s="123" t="s">
        <v>554</v>
      </c>
      <c r="D148" s="123">
        <v>2</v>
      </c>
      <c r="E148" s="122">
        <f t="shared" si="4"/>
        <v>72</v>
      </c>
    </row>
    <row r="149" spans="1:5" x14ac:dyDescent="0.35">
      <c r="A149" s="132" t="s">
        <v>540</v>
      </c>
      <c r="B149" s="124" t="s">
        <v>553</v>
      </c>
      <c r="C149" s="123">
        <v>13</v>
      </c>
      <c r="D149" s="123">
        <v>3</v>
      </c>
      <c r="E149" s="122">
        <f t="shared" si="4"/>
        <v>108</v>
      </c>
    </row>
    <row r="150" spans="1:5" x14ac:dyDescent="0.35">
      <c r="A150" s="132" t="s">
        <v>540</v>
      </c>
      <c r="B150" s="124" t="s">
        <v>553</v>
      </c>
      <c r="C150" s="123" t="s">
        <v>498</v>
      </c>
      <c r="D150" s="123">
        <v>3</v>
      </c>
      <c r="E150" s="122">
        <f t="shared" si="4"/>
        <v>108</v>
      </c>
    </row>
    <row r="151" spans="1:5" x14ac:dyDescent="0.35">
      <c r="A151" s="132" t="s">
        <v>540</v>
      </c>
      <c r="B151" s="124" t="s">
        <v>553</v>
      </c>
      <c r="C151" s="123" t="s">
        <v>555</v>
      </c>
      <c r="D151" s="123">
        <v>2</v>
      </c>
      <c r="E151" s="122">
        <f t="shared" si="4"/>
        <v>72</v>
      </c>
    </row>
    <row r="152" spans="1:5" x14ac:dyDescent="0.35">
      <c r="A152" s="132" t="s">
        <v>540</v>
      </c>
      <c r="B152" s="124" t="s">
        <v>553</v>
      </c>
      <c r="C152" s="123">
        <v>24</v>
      </c>
      <c r="D152" s="123">
        <v>3</v>
      </c>
      <c r="E152" s="122">
        <f t="shared" si="4"/>
        <v>108</v>
      </c>
    </row>
    <row r="153" spans="1:5" x14ac:dyDescent="0.35">
      <c r="A153" s="132" t="s">
        <v>540</v>
      </c>
      <c r="B153" s="124" t="s">
        <v>553</v>
      </c>
      <c r="C153" s="123">
        <v>27</v>
      </c>
      <c r="D153" s="123">
        <v>3</v>
      </c>
      <c r="E153" s="122">
        <f t="shared" si="4"/>
        <v>108</v>
      </c>
    </row>
    <row r="154" spans="1:5" x14ac:dyDescent="0.35">
      <c r="A154" s="132" t="s">
        <v>540</v>
      </c>
      <c r="B154" s="124" t="s">
        <v>553</v>
      </c>
      <c r="C154" s="123">
        <v>3</v>
      </c>
      <c r="D154" s="123">
        <v>4</v>
      </c>
      <c r="E154" s="122">
        <f t="shared" si="4"/>
        <v>144</v>
      </c>
    </row>
    <row r="155" spans="1:5" x14ac:dyDescent="0.35">
      <c r="A155" s="132" t="s">
        <v>540</v>
      </c>
      <c r="B155" s="124" t="s">
        <v>553</v>
      </c>
      <c r="C155" s="123">
        <v>33</v>
      </c>
      <c r="D155" s="123">
        <v>2</v>
      </c>
      <c r="E155" s="122">
        <f t="shared" si="4"/>
        <v>72</v>
      </c>
    </row>
    <row r="156" spans="1:5" ht="15" thickBot="1" x14ac:dyDescent="0.4">
      <c r="A156" s="132" t="s">
        <v>540</v>
      </c>
      <c r="B156" s="124" t="s">
        <v>527</v>
      </c>
      <c r="C156" s="123">
        <v>115</v>
      </c>
      <c r="D156" s="123">
        <v>3</v>
      </c>
      <c r="E156" s="122">
        <f t="shared" si="4"/>
        <v>108</v>
      </c>
    </row>
    <row r="157" spans="1:5" ht="15" thickBot="1" x14ac:dyDescent="0.4">
      <c r="A157" s="14"/>
      <c r="B157" s="14"/>
      <c r="C157" s="139"/>
      <c r="D157" s="130">
        <f>SUM(D114:D156)</f>
        <v>177</v>
      </c>
      <c r="E157" s="130">
        <f>SUM(E114:E156)</f>
        <v>6372</v>
      </c>
    </row>
    <row r="158" spans="1:5" x14ac:dyDescent="0.35">
      <c r="A158" s="1"/>
      <c r="B158" s="1"/>
      <c r="C158" s="1"/>
      <c r="D158" s="1"/>
      <c r="E158" s="1"/>
    </row>
    <row r="159" spans="1:5" x14ac:dyDescent="0.35">
      <c r="A159" s="8" t="s">
        <v>30</v>
      </c>
      <c r="B159" s="13" t="s">
        <v>31</v>
      </c>
      <c r="C159" s="3"/>
      <c r="D159" s="3"/>
      <c r="E159" s="3"/>
    </row>
    <row r="160" spans="1:5" x14ac:dyDescent="0.35">
      <c r="A160" s="8" t="s">
        <v>32</v>
      </c>
      <c r="B160" s="13" t="s">
        <v>33</v>
      </c>
      <c r="C160" s="3"/>
      <c r="D160" s="3"/>
      <c r="E160" s="3"/>
    </row>
    <row r="161" spans="1:5" x14ac:dyDescent="0.35">
      <c r="A161" s="112" t="s">
        <v>34</v>
      </c>
      <c r="B161" s="113" t="s">
        <v>35</v>
      </c>
      <c r="C161" s="3"/>
      <c r="D161" s="3"/>
      <c r="E161" s="3"/>
    </row>
    <row r="162" spans="1:5" ht="28" x14ac:dyDescent="0.35">
      <c r="A162" s="8" t="s">
        <v>36</v>
      </c>
      <c r="B162" s="14" t="s">
        <v>484</v>
      </c>
      <c r="C162" s="14" t="s">
        <v>38</v>
      </c>
      <c r="D162" s="14" t="s">
        <v>39</v>
      </c>
      <c r="E162" s="14" t="s">
        <v>40</v>
      </c>
    </row>
    <row r="163" spans="1:5" x14ac:dyDescent="0.35">
      <c r="A163" s="1"/>
      <c r="B163" s="98"/>
      <c r="C163" s="98"/>
      <c r="D163" s="98"/>
      <c r="E163" s="98"/>
    </row>
    <row r="164" spans="1:5" x14ac:dyDescent="0.35">
      <c r="A164" s="1"/>
      <c r="B164" s="98"/>
      <c r="C164" s="98"/>
      <c r="D164" s="98"/>
      <c r="E164" s="99" t="s">
        <v>605</v>
      </c>
    </row>
    <row r="165" spans="1:5" x14ac:dyDescent="0.35">
      <c r="A165" s="1"/>
      <c r="B165" s="1"/>
      <c r="C165" s="1"/>
      <c r="D165" s="1"/>
      <c r="E165" s="1"/>
    </row>
    <row r="166" spans="1:5" x14ac:dyDescent="0.35">
      <c r="A166" s="103" t="s">
        <v>10</v>
      </c>
      <c r="B166" s="103" t="s">
        <v>11</v>
      </c>
      <c r="C166" s="103" t="s">
        <v>12</v>
      </c>
      <c r="D166" s="103" t="s">
        <v>230</v>
      </c>
      <c r="E166" s="103" t="s">
        <v>14</v>
      </c>
    </row>
    <row r="167" spans="1:5" x14ac:dyDescent="0.35">
      <c r="A167" s="132" t="s">
        <v>556</v>
      </c>
      <c r="B167" s="55" t="s">
        <v>246</v>
      </c>
      <c r="C167" s="123">
        <v>51</v>
      </c>
      <c r="D167" s="55">
        <v>27</v>
      </c>
      <c r="E167" s="55">
        <v>1022</v>
      </c>
    </row>
    <row r="168" spans="1:5" x14ac:dyDescent="0.35">
      <c r="A168" s="132" t="s">
        <v>556</v>
      </c>
      <c r="B168" s="55" t="s">
        <v>246</v>
      </c>
      <c r="C168" s="123" t="s">
        <v>123</v>
      </c>
      <c r="D168" s="55">
        <v>16</v>
      </c>
      <c r="E168" s="55">
        <v>574</v>
      </c>
    </row>
    <row r="169" spans="1:5" x14ac:dyDescent="0.35">
      <c r="A169" s="132" t="s">
        <v>556</v>
      </c>
      <c r="B169" s="55" t="s">
        <v>557</v>
      </c>
      <c r="C169" s="123" t="s">
        <v>558</v>
      </c>
      <c r="D169" s="55">
        <v>16</v>
      </c>
      <c r="E169" s="55">
        <v>571</v>
      </c>
    </row>
    <row r="170" spans="1:5" x14ac:dyDescent="0.35">
      <c r="A170" s="132" t="s">
        <v>556</v>
      </c>
      <c r="B170" s="55" t="s">
        <v>246</v>
      </c>
      <c r="C170" s="123" t="s">
        <v>125</v>
      </c>
      <c r="D170" s="55">
        <v>10</v>
      </c>
      <c r="E170" s="55">
        <v>333</v>
      </c>
    </row>
    <row r="171" spans="1:5" x14ac:dyDescent="0.35">
      <c r="A171" s="132" t="s">
        <v>556</v>
      </c>
      <c r="B171" s="55" t="s">
        <v>557</v>
      </c>
      <c r="C171" s="123" t="s">
        <v>559</v>
      </c>
      <c r="D171" s="55">
        <v>20</v>
      </c>
      <c r="E171" s="55">
        <v>571</v>
      </c>
    </row>
    <row r="172" spans="1:5" ht="15" thickBot="1" x14ac:dyDescent="0.4">
      <c r="A172" s="132" t="s">
        <v>556</v>
      </c>
      <c r="B172" s="55" t="s">
        <v>557</v>
      </c>
      <c r="C172" s="123" t="s">
        <v>560</v>
      </c>
      <c r="D172" s="55">
        <v>20</v>
      </c>
      <c r="E172" s="55">
        <v>571</v>
      </c>
    </row>
    <row r="173" spans="1:5" ht="15" thickBot="1" x14ac:dyDescent="0.4">
      <c r="A173" s="14"/>
      <c r="B173" s="14"/>
      <c r="C173" s="139"/>
      <c r="D173" s="130">
        <f>SUM(D167:D172)</f>
        <v>109</v>
      </c>
      <c r="E173" s="130">
        <f>SUM(E167:E172)</f>
        <v>3642</v>
      </c>
    </row>
    <row r="174" spans="1:5" x14ac:dyDescent="0.35">
      <c r="A174" s="1"/>
      <c r="B174" s="1"/>
      <c r="C174" s="1"/>
      <c r="D174" s="1"/>
      <c r="E174" s="1"/>
    </row>
    <row r="175" spans="1:5" x14ac:dyDescent="0.35">
      <c r="A175" s="7" t="s">
        <v>30</v>
      </c>
      <c r="B175" s="27" t="s">
        <v>31</v>
      </c>
      <c r="C175" s="2"/>
      <c r="D175" s="2"/>
      <c r="E175" s="2"/>
    </row>
    <row r="176" spans="1:5" x14ac:dyDescent="0.35">
      <c r="A176" s="7" t="s">
        <v>32</v>
      </c>
      <c r="B176" s="27" t="s">
        <v>33</v>
      </c>
      <c r="C176" s="2"/>
      <c r="D176" s="2"/>
      <c r="E176" s="2"/>
    </row>
    <row r="177" spans="1:5" x14ac:dyDescent="0.35">
      <c r="A177" s="9" t="s">
        <v>34</v>
      </c>
      <c r="B177" s="30" t="s">
        <v>35</v>
      </c>
      <c r="C177" s="2"/>
      <c r="D177" s="2"/>
      <c r="E177" s="2"/>
    </row>
    <row r="178" spans="1:5" ht="28" x14ac:dyDescent="0.35">
      <c r="A178" s="8" t="s">
        <v>36</v>
      </c>
      <c r="B178" s="14" t="s">
        <v>37</v>
      </c>
      <c r="C178" s="14" t="s">
        <v>38</v>
      </c>
      <c r="D178" s="14" t="s">
        <v>39</v>
      </c>
      <c r="E178" s="14" t="s">
        <v>40</v>
      </c>
    </row>
    <row r="179" spans="1:5" x14ac:dyDescent="0.35">
      <c r="A179" s="1"/>
      <c r="B179" s="98"/>
      <c r="C179" s="98"/>
      <c r="D179" s="98"/>
      <c r="E179" s="98"/>
    </row>
    <row r="180" spans="1:5" x14ac:dyDescent="0.35">
      <c r="A180" s="1"/>
      <c r="B180" s="98"/>
      <c r="C180" s="98"/>
      <c r="D180" s="98"/>
      <c r="E180" s="99" t="s">
        <v>605</v>
      </c>
    </row>
    <row r="181" spans="1:5" x14ac:dyDescent="0.35">
      <c r="A181" s="1"/>
      <c r="B181" s="1"/>
      <c r="C181" s="1"/>
      <c r="D181" s="1"/>
      <c r="E181" s="1"/>
    </row>
    <row r="182" spans="1:5" x14ac:dyDescent="0.35">
      <c r="A182" s="103" t="s">
        <v>10</v>
      </c>
      <c r="B182" s="103" t="s">
        <v>11</v>
      </c>
      <c r="C182" s="103" t="s">
        <v>12</v>
      </c>
      <c r="D182" s="103" t="s">
        <v>230</v>
      </c>
      <c r="E182" s="103" t="s">
        <v>14</v>
      </c>
    </row>
    <row r="183" spans="1:5" x14ac:dyDescent="0.35">
      <c r="A183" s="134" t="s">
        <v>563</v>
      </c>
      <c r="B183" s="134" t="s">
        <v>564</v>
      </c>
      <c r="C183" s="134" t="s">
        <v>565</v>
      </c>
      <c r="D183" s="134">
        <v>9</v>
      </c>
      <c r="E183" s="143">
        <v>322</v>
      </c>
    </row>
    <row r="184" spans="1:5" x14ac:dyDescent="0.35">
      <c r="A184" s="134" t="s">
        <v>563</v>
      </c>
      <c r="B184" s="134" t="s">
        <v>566</v>
      </c>
      <c r="C184" s="134" t="s">
        <v>253</v>
      </c>
      <c r="D184" s="134">
        <v>6</v>
      </c>
      <c r="E184" s="143">
        <v>215</v>
      </c>
    </row>
    <row r="185" spans="1:5" x14ac:dyDescent="0.35">
      <c r="A185" s="134" t="s">
        <v>563</v>
      </c>
      <c r="B185" s="134" t="s">
        <v>566</v>
      </c>
      <c r="C185" s="134" t="s">
        <v>344</v>
      </c>
      <c r="D185" s="134">
        <v>4</v>
      </c>
      <c r="E185" s="143">
        <v>143</v>
      </c>
    </row>
    <row r="186" spans="1:5" x14ac:dyDescent="0.35">
      <c r="A186" s="134" t="s">
        <v>563</v>
      </c>
      <c r="B186" s="134" t="s">
        <v>567</v>
      </c>
      <c r="C186" s="134" t="s">
        <v>568</v>
      </c>
      <c r="D186" s="134">
        <v>3</v>
      </c>
      <c r="E186" s="143">
        <v>107</v>
      </c>
    </row>
    <row r="187" spans="1:5" x14ac:dyDescent="0.35">
      <c r="A187" s="134" t="s">
        <v>563</v>
      </c>
      <c r="B187" s="134" t="s">
        <v>567</v>
      </c>
      <c r="C187" s="134" t="s">
        <v>261</v>
      </c>
      <c r="D187" s="134">
        <v>3</v>
      </c>
      <c r="E187" s="143">
        <v>106</v>
      </c>
    </row>
    <row r="188" spans="1:5" x14ac:dyDescent="0.35">
      <c r="A188" s="134" t="s">
        <v>563</v>
      </c>
      <c r="B188" s="134" t="s">
        <v>569</v>
      </c>
      <c r="C188" s="134">
        <v>22</v>
      </c>
      <c r="D188" s="134">
        <v>1</v>
      </c>
      <c r="E188" s="143">
        <v>45</v>
      </c>
    </row>
    <row r="189" spans="1:5" x14ac:dyDescent="0.35">
      <c r="A189" s="134" t="s">
        <v>563</v>
      </c>
      <c r="B189" s="134" t="s">
        <v>569</v>
      </c>
      <c r="C189" s="134">
        <v>30</v>
      </c>
      <c r="D189" s="134">
        <v>1</v>
      </c>
      <c r="E189" s="143">
        <v>45</v>
      </c>
    </row>
    <row r="190" spans="1:5" x14ac:dyDescent="0.35">
      <c r="A190" s="134" t="s">
        <v>563</v>
      </c>
      <c r="B190" s="135" t="s">
        <v>569</v>
      </c>
      <c r="C190" s="135">
        <v>34</v>
      </c>
      <c r="D190" s="135">
        <v>1</v>
      </c>
      <c r="E190" s="144">
        <v>45</v>
      </c>
    </row>
    <row r="191" spans="1:5" x14ac:dyDescent="0.35">
      <c r="A191" s="134" t="s">
        <v>563</v>
      </c>
      <c r="B191" s="134" t="s">
        <v>570</v>
      </c>
      <c r="C191" s="134">
        <v>21</v>
      </c>
      <c r="D191" s="134">
        <v>4</v>
      </c>
      <c r="E191" s="143">
        <v>136</v>
      </c>
    </row>
    <row r="192" spans="1:5" x14ac:dyDescent="0.35">
      <c r="A192" s="134" t="s">
        <v>563</v>
      </c>
      <c r="B192" s="134" t="s">
        <v>571</v>
      </c>
      <c r="C192" s="134" t="s">
        <v>507</v>
      </c>
      <c r="D192" s="134">
        <v>3</v>
      </c>
      <c r="E192" s="143">
        <v>104</v>
      </c>
    </row>
    <row r="193" spans="1:5" x14ac:dyDescent="0.35">
      <c r="A193" s="134" t="s">
        <v>563</v>
      </c>
      <c r="B193" s="134" t="s">
        <v>571</v>
      </c>
      <c r="C193" s="134" t="s">
        <v>508</v>
      </c>
      <c r="D193" s="134">
        <v>3</v>
      </c>
      <c r="E193" s="143">
        <v>96</v>
      </c>
    </row>
    <row r="194" spans="1:5" x14ac:dyDescent="0.35">
      <c r="A194" s="134" t="s">
        <v>563</v>
      </c>
      <c r="B194" s="134" t="s">
        <v>571</v>
      </c>
      <c r="C194" s="134" t="s">
        <v>572</v>
      </c>
      <c r="D194" s="134">
        <v>1</v>
      </c>
      <c r="E194" s="143">
        <v>36</v>
      </c>
    </row>
    <row r="195" spans="1:5" x14ac:dyDescent="0.35">
      <c r="A195" s="134" t="s">
        <v>563</v>
      </c>
      <c r="B195" s="134" t="s">
        <v>571</v>
      </c>
      <c r="C195" s="134" t="s">
        <v>509</v>
      </c>
      <c r="D195" s="134">
        <v>3</v>
      </c>
      <c r="E195" s="143">
        <v>104</v>
      </c>
    </row>
    <row r="196" spans="1:5" x14ac:dyDescent="0.35">
      <c r="A196" s="134" t="s">
        <v>563</v>
      </c>
      <c r="B196" s="134" t="s">
        <v>571</v>
      </c>
      <c r="C196" s="134" t="s">
        <v>573</v>
      </c>
      <c r="D196" s="134">
        <v>3</v>
      </c>
      <c r="E196" s="143">
        <v>96</v>
      </c>
    </row>
    <row r="197" spans="1:5" x14ac:dyDescent="0.35">
      <c r="A197" s="134" t="s">
        <v>563</v>
      </c>
      <c r="B197" s="134" t="s">
        <v>571</v>
      </c>
      <c r="C197" s="134" t="s">
        <v>574</v>
      </c>
      <c r="D197" s="134">
        <v>1</v>
      </c>
      <c r="E197" s="143">
        <v>36</v>
      </c>
    </row>
    <row r="198" spans="1:5" x14ac:dyDescent="0.35">
      <c r="A198" s="134" t="s">
        <v>563</v>
      </c>
      <c r="B198" s="134" t="s">
        <v>571</v>
      </c>
      <c r="C198" s="134" t="s">
        <v>258</v>
      </c>
      <c r="D198" s="134">
        <v>3</v>
      </c>
      <c r="E198" s="143">
        <v>104</v>
      </c>
    </row>
    <row r="199" spans="1:5" x14ac:dyDescent="0.35">
      <c r="A199" s="134" t="s">
        <v>563</v>
      </c>
      <c r="B199" s="134" t="s">
        <v>571</v>
      </c>
      <c r="C199" s="134" t="s">
        <v>267</v>
      </c>
      <c r="D199" s="134">
        <v>3</v>
      </c>
      <c r="E199" s="143">
        <v>96</v>
      </c>
    </row>
    <row r="200" spans="1:5" x14ac:dyDescent="0.35">
      <c r="A200" s="134" t="s">
        <v>563</v>
      </c>
      <c r="B200" s="134" t="s">
        <v>575</v>
      </c>
      <c r="C200" s="134" t="s">
        <v>487</v>
      </c>
      <c r="D200" s="134">
        <v>2</v>
      </c>
      <c r="E200" s="143">
        <v>72</v>
      </c>
    </row>
    <row r="201" spans="1:5" x14ac:dyDescent="0.35">
      <c r="A201" s="134" t="s">
        <v>563</v>
      </c>
      <c r="B201" s="134" t="s">
        <v>575</v>
      </c>
      <c r="C201" s="134" t="s">
        <v>409</v>
      </c>
      <c r="D201" s="134">
        <v>4</v>
      </c>
      <c r="E201" s="143">
        <v>128</v>
      </c>
    </row>
    <row r="202" spans="1:5" x14ac:dyDescent="0.35">
      <c r="A202" s="134" t="s">
        <v>563</v>
      </c>
      <c r="B202" s="134" t="s">
        <v>570</v>
      </c>
      <c r="C202" s="134" t="s">
        <v>576</v>
      </c>
      <c r="D202" s="134">
        <v>3</v>
      </c>
      <c r="E202" s="143">
        <v>82</v>
      </c>
    </row>
    <row r="203" spans="1:5" x14ac:dyDescent="0.35">
      <c r="A203" s="134" t="s">
        <v>563</v>
      </c>
      <c r="B203" s="134" t="s">
        <v>577</v>
      </c>
      <c r="C203" s="134" t="s">
        <v>578</v>
      </c>
      <c r="D203" s="134">
        <v>2</v>
      </c>
      <c r="E203" s="143">
        <v>48</v>
      </c>
    </row>
    <row r="204" spans="1:5" x14ac:dyDescent="0.35">
      <c r="A204" s="134" t="s">
        <v>563</v>
      </c>
      <c r="B204" s="134" t="s">
        <v>570</v>
      </c>
      <c r="C204" s="134" t="s">
        <v>416</v>
      </c>
      <c r="D204" s="134">
        <v>1</v>
      </c>
      <c r="E204" s="143">
        <v>32</v>
      </c>
    </row>
    <row r="205" spans="1:5" x14ac:dyDescent="0.35">
      <c r="A205" s="134" t="s">
        <v>563</v>
      </c>
      <c r="B205" s="134" t="s">
        <v>570</v>
      </c>
      <c r="C205" s="134" t="s">
        <v>579</v>
      </c>
      <c r="D205" s="134">
        <v>1</v>
      </c>
      <c r="E205" s="143">
        <v>32</v>
      </c>
    </row>
    <row r="206" spans="1:5" x14ac:dyDescent="0.35">
      <c r="A206" s="134" t="s">
        <v>563</v>
      </c>
      <c r="B206" s="134" t="s">
        <v>570</v>
      </c>
      <c r="C206" s="134" t="s">
        <v>580</v>
      </c>
      <c r="D206" s="134">
        <v>3</v>
      </c>
      <c r="E206" s="143">
        <v>126</v>
      </c>
    </row>
    <row r="207" spans="1:5" x14ac:dyDescent="0.35">
      <c r="A207" s="134" t="s">
        <v>563</v>
      </c>
      <c r="B207" s="136" t="s">
        <v>570</v>
      </c>
      <c r="C207" s="136" t="s">
        <v>529</v>
      </c>
      <c r="D207" s="136">
        <v>3</v>
      </c>
      <c r="E207" s="145">
        <v>139</v>
      </c>
    </row>
    <row r="208" spans="1:5" x14ac:dyDescent="0.35">
      <c r="A208" s="134" t="s">
        <v>563</v>
      </c>
      <c r="B208" s="136" t="s">
        <v>570</v>
      </c>
      <c r="C208" s="136" t="s">
        <v>581</v>
      </c>
      <c r="D208" s="136">
        <v>2</v>
      </c>
      <c r="E208" s="145">
        <v>90</v>
      </c>
    </row>
    <row r="209" spans="1:5" x14ac:dyDescent="0.35">
      <c r="A209" s="134" t="s">
        <v>563</v>
      </c>
      <c r="B209" s="136" t="s">
        <v>570</v>
      </c>
      <c r="C209" s="136" t="s">
        <v>582</v>
      </c>
      <c r="D209" s="136">
        <v>3</v>
      </c>
      <c r="E209" s="145">
        <v>108</v>
      </c>
    </row>
    <row r="210" spans="1:5" x14ac:dyDescent="0.35">
      <c r="A210" s="134" t="s">
        <v>563</v>
      </c>
      <c r="B210" s="136" t="s">
        <v>570</v>
      </c>
      <c r="C210" s="136" t="s">
        <v>583</v>
      </c>
      <c r="D210" s="136">
        <v>2</v>
      </c>
      <c r="E210" s="145">
        <v>90</v>
      </c>
    </row>
    <row r="211" spans="1:5" x14ac:dyDescent="0.35">
      <c r="A211" s="134" t="s">
        <v>563</v>
      </c>
      <c r="B211" s="136" t="s">
        <v>570</v>
      </c>
      <c r="C211" s="136" t="s">
        <v>477</v>
      </c>
      <c r="D211" s="136">
        <v>4</v>
      </c>
      <c r="E211" s="145">
        <v>179</v>
      </c>
    </row>
    <row r="212" spans="1:5" x14ac:dyDescent="0.35">
      <c r="A212" s="134" t="s">
        <v>563</v>
      </c>
      <c r="B212" s="136" t="s">
        <v>570</v>
      </c>
      <c r="C212" s="136" t="s">
        <v>584</v>
      </c>
      <c r="D212" s="136">
        <v>4</v>
      </c>
      <c r="E212" s="145">
        <v>179</v>
      </c>
    </row>
    <row r="213" spans="1:5" x14ac:dyDescent="0.35">
      <c r="A213" s="134" t="s">
        <v>563</v>
      </c>
      <c r="B213" s="134" t="s">
        <v>585</v>
      </c>
      <c r="C213" s="134" t="s">
        <v>415</v>
      </c>
      <c r="D213" s="134">
        <v>3</v>
      </c>
      <c r="E213" s="143">
        <v>108</v>
      </c>
    </row>
    <row r="214" spans="1:5" x14ac:dyDescent="0.35">
      <c r="A214" s="134" t="s">
        <v>563</v>
      </c>
      <c r="B214" s="134" t="s">
        <v>571</v>
      </c>
      <c r="C214" s="134" t="s">
        <v>586</v>
      </c>
      <c r="D214" s="134">
        <v>2</v>
      </c>
      <c r="E214" s="143">
        <v>81</v>
      </c>
    </row>
    <row r="215" spans="1:5" x14ac:dyDescent="0.35">
      <c r="A215" s="134" t="s">
        <v>563</v>
      </c>
      <c r="B215" s="134" t="s">
        <v>571</v>
      </c>
      <c r="C215" s="134" t="s">
        <v>587</v>
      </c>
      <c r="D215" s="134">
        <v>3</v>
      </c>
      <c r="E215" s="143">
        <v>100</v>
      </c>
    </row>
    <row r="216" spans="1:5" x14ac:dyDescent="0.35">
      <c r="A216" s="134" t="s">
        <v>563</v>
      </c>
      <c r="B216" s="134" t="s">
        <v>571</v>
      </c>
      <c r="C216" s="134" t="s">
        <v>588</v>
      </c>
      <c r="D216" s="134">
        <v>1</v>
      </c>
      <c r="E216" s="143">
        <v>40</v>
      </c>
    </row>
    <row r="217" spans="1:5" x14ac:dyDescent="0.35">
      <c r="A217" s="134" t="s">
        <v>563</v>
      </c>
      <c r="B217" s="134" t="s">
        <v>571</v>
      </c>
      <c r="C217" s="134" t="s">
        <v>589</v>
      </c>
      <c r="D217" s="134">
        <v>1</v>
      </c>
      <c r="E217" s="143">
        <v>54</v>
      </c>
    </row>
    <row r="218" spans="1:5" ht="15" thickBot="1" x14ac:dyDescent="0.4">
      <c r="A218" s="134" t="s">
        <v>563</v>
      </c>
      <c r="B218" s="134" t="s">
        <v>590</v>
      </c>
      <c r="C218" s="134">
        <v>42</v>
      </c>
      <c r="D218" s="134">
        <v>4</v>
      </c>
      <c r="E218" s="143">
        <v>179</v>
      </c>
    </row>
    <row r="219" spans="1:5" ht="15" thickBot="1" x14ac:dyDescent="0.4">
      <c r="A219" s="14"/>
      <c r="B219" s="14"/>
      <c r="C219" s="139"/>
      <c r="D219" s="130">
        <f>SUM(D183:D218)</f>
        <v>100</v>
      </c>
      <c r="E219" s="130">
        <f>SUM(E183:E218)</f>
        <v>3703</v>
      </c>
    </row>
    <row r="220" spans="1:5" x14ac:dyDescent="0.35">
      <c r="A220" s="1"/>
      <c r="B220" s="1"/>
      <c r="C220" s="1"/>
      <c r="D220" s="1"/>
      <c r="E220" s="1"/>
    </row>
    <row r="221" spans="1:5" x14ac:dyDescent="0.35">
      <c r="A221" s="7" t="s">
        <v>30</v>
      </c>
      <c r="B221" s="27" t="s">
        <v>31</v>
      </c>
      <c r="C221" s="2"/>
      <c r="D221" s="2"/>
      <c r="E221" s="2"/>
    </row>
    <row r="222" spans="1:5" x14ac:dyDescent="0.35">
      <c r="A222" s="7" t="s">
        <v>32</v>
      </c>
      <c r="B222" s="27" t="s">
        <v>33</v>
      </c>
      <c r="C222" s="2"/>
      <c r="D222" s="2"/>
      <c r="E222" s="2"/>
    </row>
    <row r="223" spans="1:5" x14ac:dyDescent="0.35">
      <c r="A223" s="9" t="s">
        <v>34</v>
      </c>
      <c r="B223" s="30" t="s">
        <v>35</v>
      </c>
      <c r="C223" s="2"/>
      <c r="D223" s="2"/>
      <c r="E223" s="2"/>
    </row>
    <row r="224" spans="1:5" ht="28" x14ac:dyDescent="0.35">
      <c r="A224" s="8" t="s">
        <v>36</v>
      </c>
      <c r="B224" s="14" t="s">
        <v>37</v>
      </c>
      <c r="C224" s="14" t="s">
        <v>38</v>
      </c>
      <c r="D224" s="14" t="s">
        <v>39</v>
      </c>
      <c r="E224" s="14" t="s">
        <v>40</v>
      </c>
    </row>
    <row r="225" spans="1:5" x14ac:dyDescent="0.35">
      <c r="A225" s="1"/>
      <c r="B225" s="98"/>
      <c r="C225" s="98"/>
      <c r="D225" s="98"/>
      <c r="E225" s="98"/>
    </row>
    <row r="226" spans="1:5" x14ac:dyDescent="0.35">
      <c r="A226" s="1"/>
      <c r="B226" s="98"/>
      <c r="C226" s="98"/>
      <c r="D226" s="98"/>
      <c r="E226" s="99" t="s">
        <v>605</v>
      </c>
    </row>
    <row r="227" spans="1:5" x14ac:dyDescent="0.35">
      <c r="A227" s="1"/>
      <c r="B227" s="1"/>
      <c r="C227" s="1"/>
      <c r="D227" s="1"/>
      <c r="E227" s="1"/>
    </row>
    <row r="228" spans="1:5" x14ac:dyDescent="0.35">
      <c r="A228" s="146" t="s">
        <v>164</v>
      </c>
      <c r="B228" s="147" t="s">
        <v>11</v>
      </c>
      <c r="C228" s="147" t="s">
        <v>12</v>
      </c>
      <c r="D228" s="147" t="s">
        <v>165</v>
      </c>
      <c r="E228" s="148" t="s">
        <v>14</v>
      </c>
    </row>
    <row r="229" spans="1:5" x14ac:dyDescent="0.35">
      <c r="A229" s="58" t="s">
        <v>592</v>
      </c>
      <c r="B229" s="58" t="s">
        <v>557</v>
      </c>
      <c r="C229" s="58" t="s">
        <v>593</v>
      </c>
      <c r="D229" s="58">
        <v>12</v>
      </c>
      <c r="E229" s="149">
        <v>526</v>
      </c>
    </row>
    <row r="230" spans="1:5" x14ac:dyDescent="0.35">
      <c r="A230" s="58" t="s">
        <v>592</v>
      </c>
      <c r="B230" s="58" t="s">
        <v>594</v>
      </c>
      <c r="C230" s="58" t="s">
        <v>595</v>
      </c>
      <c r="D230" s="58">
        <v>12</v>
      </c>
      <c r="E230" s="149">
        <v>526</v>
      </c>
    </row>
    <row r="231" spans="1:5" x14ac:dyDescent="0.35">
      <c r="A231" s="137"/>
      <c r="B231" s="137"/>
      <c r="C231" s="138"/>
      <c r="D231" s="150">
        <f>SUM(D229:D230)</f>
        <v>24</v>
      </c>
      <c r="E231" s="150">
        <f>SUM(E229:E230)</f>
        <v>1052</v>
      </c>
    </row>
    <row r="232" spans="1:5" x14ac:dyDescent="0.35">
      <c r="A232" s="1"/>
      <c r="B232" s="1"/>
      <c r="C232" s="1"/>
      <c r="D232" s="1"/>
      <c r="E232" s="1"/>
    </row>
    <row r="233" spans="1:5" x14ac:dyDescent="0.35">
      <c r="A233" s="8" t="s">
        <v>30</v>
      </c>
      <c r="B233" s="13" t="s">
        <v>31</v>
      </c>
      <c r="C233" s="118"/>
      <c r="D233" s="118"/>
      <c r="E233" s="118"/>
    </row>
    <row r="234" spans="1:5" x14ac:dyDescent="0.35">
      <c r="A234" s="112" t="s">
        <v>167</v>
      </c>
      <c r="B234" s="113" t="s">
        <v>35</v>
      </c>
      <c r="C234" s="118"/>
      <c r="D234" s="118"/>
      <c r="E234" s="118"/>
    </row>
    <row r="235" spans="1:5" ht="28" x14ac:dyDescent="0.35">
      <c r="A235" s="8" t="s">
        <v>168</v>
      </c>
      <c r="B235" s="22"/>
      <c r="C235" s="22"/>
      <c r="D235" s="14" t="s">
        <v>169</v>
      </c>
      <c r="E235" s="14" t="s">
        <v>185</v>
      </c>
    </row>
    <row r="236" spans="1:5" x14ac:dyDescent="0.35">
      <c r="A236" s="1"/>
      <c r="B236" s="98"/>
      <c r="C236" s="98"/>
      <c r="D236" s="98"/>
      <c r="E236" s="98"/>
    </row>
    <row r="237" spans="1:5" x14ac:dyDescent="0.35">
      <c r="A237" s="1"/>
      <c r="B237" s="98"/>
      <c r="C237" s="98"/>
      <c r="D237" s="98"/>
      <c r="E237" s="99" t="s">
        <v>605</v>
      </c>
    </row>
    <row r="238" spans="1:5" x14ac:dyDescent="0.35">
      <c r="A238" s="1"/>
      <c r="B238" s="1"/>
      <c r="C238" s="1"/>
      <c r="D238" s="1"/>
      <c r="E238" s="1"/>
    </row>
    <row r="239" spans="1:5" x14ac:dyDescent="0.35">
      <c r="A239" s="146" t="s">
        <v>164</v>
      </c>
      <c r="B239" s="147" t="s">
        <v>11</v>
      </c>
      <c r="C239" s="147" t="s">
        <v>12</v>
      </c>
      <c r="D239" s="147" t="s">
        <v>165</v>
      </c>
      <c r="E239" s="148" t="s">
        <v>14</v>
      </c>
    </row>
    <row r="240" spans="1:5" x14ac:dyDescent="0.35">
      <c r="A240" s="58" t="s">
        <v>597</v>
      </c>
      <c r="B240" s="134" t="s">
        <v>598</v>
      </c>
      <c r="C240" s="58" t="s">
        <v>471</v>
      </c>
      <c r="D240" s="58">
        <v>16</v>
      </c>
      <c r="E240" s="149">
        <v>664</v>
      </c>
    </row>
    <row r="241" spans="1:5" x14ac:dyDescent="0.35">
      <c r="A241" s="1"/>
      <c r="B241" s="1"/>
      <c r="C241" s="1"/>
      <c r="D241" s="1"/>
      <c r="E241" s="1"/>
    </row>
    <row r="242" spans="1:5" x14ac:dyDescent="0.35">
      <c r="A242" s="8" t="s">
        <v>30</v>
      </c>
      <c r="B242" s="13" t="s">
        <v>31</v>
      </c>
      <c r="C242" s="118"/>
      <c r="D242" s="118"/>
      <c r="E242" s="118"/>
    </row>
    <row r="243" spans="1:5" x14ac:dyDescent="0.35">
      <c r="A243" s="112" t="s">
        <v>167</v>
      </c>
      <c r="B243" s="113" t="s">
        <v>35</v>
      </c>
      <c r="C243" s="118"/>
      <c r="D243" s="118"/>
      <c r="E243" s="118"/>
    </row>
    <row r="244" spans="1:5" ht="28" x14ac:dyDescent="0.35">
      <c r="A244" s="8" t="s">
        <v>168</v>
      </c>
      <c r="B244" s="22"/>
      <c r="C244" s="22"/>
      <c r="D244" s="14" t="s">
        <v>169</v>
      </c>
      <c r="E244" s="14" t="s">
        <v>185</v>
      </c>
    </row>
    <row r="245" spans="1:5" x14ac:dyDescent="0.35">
      <c r="A245" s="1"/>
      <c r="B245" s="98"/>
      <c r="C245" s="98"/>
      <c r="D245" s="98"/>
      <c r="E245" s="98"/>
    </row>
    <row r="246" spans="1:5" x14ac:dyDescent="0.35">
      <c r="A246" s="1"/>
      <c r="B246" s="98"/>
      <c r="C246" s="98"/>
      <c r="D246" s="98"/>
      <c r="E246" s="99" t="s">
        <v>605</v>
      </c>
    </row>
    <row r="247" spans="1:5" x14ac:dyDescent="0.35">
      <c r="A247" s="1"/>
      <c r="B247" s="1"/>
      <c r="C247" s="1"/>
      <c r="D247" s="1"/>
      <c r="E247" s="1"/>
    </row>
    <row r="248" spans="1:5" x14ac:dyDescent="0.35">
      <c r="A248" s="146" t="s">
        <v>164</v>
      </c>
      <c r="B248" s="147" t="s">
        <v>11</v>
      </c>
      <c r="C248" s="147" t="s">
        <v>12</v>
      </c>
      <c r="D248" s="147" t="s">
        <v>165</v>
      </c>
      <c r="E248" s="148" t="s">
        <v>14</v>
      </c>
    </row>
    <row r="249" spans="1:5" x14ac:dyDescent="0.35">
      <c r="A249" s="58" t="s">
        <v>599</v>
      </c>
      <c r="B249" s="58" t="s">
        <v>594</v>
      </c>
      <c r="C249" s="58">
        <v>35</v>
      </c>
      <c r="D249" s="58">
        <v>8</v>
      </c>
      <c r="E249" s="149">
        <v>210</v>
      </c>
    </row>
    <row r="250" spans="1:5" x14ac:dyDescent="0.35">
      <c r="A250" s="1"/>
      <c r="B250" s="1"/>
      <c r="C250" s="1"/>
      <c r="D250" s="1"/>
      <c r="E250" s="1"/>
    </row>
    <row r="251" spans="1:5" x14ac:dyDescent="0.35">
      <c r="A251" s="8" t="s">
        <v>30</v>
      </c>
      <c r="B251" s="13" t="s">
        <v>31</v>
      </c>
      <c r="C251" s="118"/>
      <c r="D251" s="118"/>
      <c r="E251" s="118"/>
    </row>
    <row r="252" spans="1:5" x14ac:dyDescent="0.35">
      <c r="A252" s="112" t="s">
        <v>167</v>
      </c>
      <c r="B252" s="113" t="s">
        <v>35</v>
      </c>
      <c r="C252" s="118"/>
      <c r="D252" s="118"/>
      <c r="E252" s="118"/>
    </row>
    <row r="253" spans="1:5" ht="28" x14ac:dyDescent="0.35">
      <c r="A253" s="8" t="s">
        <v>168</v>
      </c>
      <c r="B253" s="22"/>
      <c r="C253" s="22"/>
      <c r="D253" s="14" t="s">
        <v>169</v>
      </c>
      <c r="E253" s="14" t="s">
        <v>185</v>
      </c>
    </row>
    <row r="254" spans="1:5" x14ac:dyDescent="0.35">
      <c r="A254" s="1"/>
      <c r="B254" s="98"/>
      <c r="C254" s="98"/>
      <c r="D254" s="98"/>
      <c r="E254" s="98"/>
    </row>
    <row r="255" spans="1:5" x14ac:dyDescent="0.35">
      <c r="A255" s="1"/>
      <c r="B255" s="98"/>
      <c r="C255" s="98"/>
      <c r="D255" s="98"/>
      <c r="E255" s="99" t="s">
        <v>605</v>
      </c>
    </row>
    <row r="256" spans="1:5" x14ac:dyDescent="0.35">
      <c r="A256" s="1"/>
      <c r="B256" s="1"/>
      <c r="C256" s="1"/>
      <c r="D256" s="1"/>
      <c r="E256" s="1"/>
    </row>
    <row r="257" spans="1:5" x14ac:dyDescent="0.35">
      <c r="A257" s="1"/>
      <c r="B257" s="1"/>
      <c r="C257" s="1"/>
      <c r="D257" s="1"/>
      <c r="E257" s="1"/>
    </row>
    <row r="258" spans="1:5" x14ac:dyDescent="0.35">
      <c r="A258" s="146" t="s">
        <v>164</v>
      </c>
      <c r="B258" s="147" t="s">
        <v>11</v>
      </c>
      <c r="C258" s="147" t="s">
        <v>12</v>
      </c>
      <c r="D258" s="147" t="s">
        <v>230</v>
      </c>
      <c r="E258" s="148" t="s">
        <v>14</v>
      </c>
    </row>
    <row r="259" spans="1:5" x14ac:dyDescent="0.35">
      <c r="A259" s="58" t="s">
        <v>603</v>
      </c>
      <c r="B259" s="58" t="s">
        <v>602</v>
      </c>
      <c r="C259" s="58" t="s">
        <v>1656</v>
      </c>
      <c r="D259" s="58">
        <v>10</v>
      </c>
      <c r="E259" s="149">
        <v>767</v>
      </c>
    </row>
    <row r="260" spans="1:5" x14ac:dyDescent="0.35">
      <c r="A260" s="58" t="s">
        <v>603</v>
      </c>
      <c r="B260" s="58" t="s">
        <v>602</v>
      </c>
      <c r="C260" s="58" t="s">
        <v>1330</v>
      </c>
      <c r="D260" s="58">
        <v>10</v>
      </c>
      <c r="E260" s="149">
        <v>751</v>
      </c>
    </row>
    <row r="261" spans="1:5" x14ac:dyDescent="0.35">
      <c r="A261" s="536"/>
      <c r="B261" s="536"/>
      <c r="C261" s="536"/>
      <c r="D261" s="150">
        <f>SUM(D259:D260)</f>
        <v>20</v>
      </c>
      <c r="E261" s="150">
        <f>SUM(E259:E260)</f>
        <v>1518</v>
      </c>
    </row>
    <row r="262" spans="1:5" x14ac:dyDescent="0.35">
      <c r="A262" s="1"/>
      <c r="B262" s="1"/>
      <c r="C262" s="1"/>
      <c r="D262" s="1"/>
      <c r="E262" s="1"/>
    </row>
    <row r="263" spans="1:5" x14ac:dyDescent="0.35">
      <c r="A263" s="8" t="s">
        <v>30</v>
      </c>
      <c r="B263" s="13" t="s">
        <v>1968</v>
      </c>
      <c r="C263" s="3"/>
      <c r="D263" s="3"/>
      <c r="E263" s="3"/>
    </row>
    <row r="264" spans="1:5" x14ac:dyDescent="0.35">
      <c r="A264" s="8" t="s">
        <v>32</v>
      </c>
      <c r="B264" s="13" t="s">
        <v>33</v>
      </c>
      <c r="C264" s="3"/>
      <c r="D264" s="3"/>
      <c r="E264" s="3"/>
    </row>
    <row r="265" spans="1:5" x14ac:dyDescent="0.35">
      <c r="A265" s="112" t="s">
        <v>34</v>
      </c>
      <c r="B265" s="113" t="s">
        <v>35</v>
      </c>
      <c r="C265" s="3"/>
      <c r="D265" s="3"/>
      <c r="E265" s="3"/>
    </row>
    <row r="266" spans="1:5" ht="28" x14ac:dyDescent="0.35">
      <c r="A266" s="8" t="s">
        <v>36</v>
      </c>
      <c r="B266" s="14" t="s">
        <v>105</v>
      </c>
      <c r="C266" s="14" t="s">
        <v>106</v>
      </c>
      <c r="D266" s="14" t="s">
        <v>1414</v>
      </c>
      <c r="E266" s="22"/>
    </row>
    <row r="267" spans="1:5" x14ac:dyDescent="0.35">
      <c r="A267" s="1"/>
      <c r="B267" s="98"/>
      <c r="C267" s="98"/>
      <c r="D267" s="98"/>
      <c r="E267" s="98"/>
    </row>
    <row r="268" spans="1:5" x14ac:dyDescent="0.35">
      <c r="A268" s="1"/>
      <c r="B268" s="98"/>
      <c r="C268" s="98"/>
      <c r="D268" s="98"/>
      <c r="E268" s="99" t="s">
        <v>605</v>
      </c>
    </row>
    <row r="269" spans="1:5" x14ac:dyDescent="0.35">
      <c r="A269" s="1"/>
      <c r="B269" s="1"/>
      <c r="C269" s="1"/>
      <c r="D269" s="1"/>
      <c r="E269" s="1"/>
    </row>
    <row r="270" spans="1:5" x14ac:dyDescent="0.35">
      <c r="A270" s="146" t="s">
        <v>164</v>
      </c>
      <c r="B270" s="147" t="s">
        <v>11</v>
      </c>
      <c r="C270" s="147" t="s">
        <v>12</v>
      </c>
      <c r="D270" s="147" t="s">
        <v>230</v>
      </c>
      <c r="E270" s="148" t="s">
        <v>14</v>
      </c>
    </row>
    <row r="271" spans="1:5" x14ac:dyDescent="0.35">
      <c r="A271" s="58" t="s">
        <v>1832</v>
      </c>
      <c r="B271" s="58" t="s">
        <v>604</v>
      </c>
      <c r="C271" s="58">
        <v>5</v>
      </c>
      <c r="D271" s="58">
        <v>13</v>
      </c>
      <c r="E271" s="149">
        <v>768</v>
      </c>
    </row>
    <row r="272" spans="1:5" x14ac:dyDescent="0.35">
      <c r="A272" s="58" t="s">
        <v>1832</v>
      </c>
      <c r="B272" s="58" t="s">
        <v>604</v>
      </c>
      <c r="C272" s="58">
        <v>7</v>
      </c>
      <c r="D272" s="58">
        <v>10</v>
      </c>
      <c r="E272" s="149">
        <v>772</v>
      </c>
    </row>
    <row r="273" spans="1:5" x14ac:dyDescent="0.35">
      <c r="A273" s="536"/>
      <c r="B273" s="536"/>
      <c r="C273" s="536"/>
      <c r="D273" s="150">
        <f>SUM(D271:D272)</f>
        <v>23</v>
      </c>
      <c r="E273" s="150">
        <f>SUM(E271:E272)</f>
        <v>1540</v>
      </c>
    </row>
    <row r="274" spans="1:5" x14ac:dyDescent="0.35">
      <c r="A274" s="1"/>
      <c r="B274" s="1"/>
      <c r="C274" s="1"/>
      <c r="D274" s="1"/>
      <c r="E274" s="1"/>
    </row>
    <row r="275" spans="1:5" x14ac:dyDescent="0.35">
      <c r="A275" s="8" t="s">
        <v>30</v>
      </c>
      <c r="B275" s="13" t="s">
        <v>1968</v>
      </c>
      <c r="C275" s="3"/>
      <c r="D275" s="3"/>
      <c r="E275" s="3"/>
    </row>
    <row r="276" spans="1:5" x14ac:dyDescent="0.35">
      <c r="A276" s="8" t="s">
        <v>32</v>
      </c>
      <c r="B276" s="13" t="s">
        <v>33</v>
      </c>
      <c r="C276" s="3"/>
      <c r="D276" s="3"/>
      <c r="E276" s="3"/>
    </row>
    <row r="277" spans="1:5" x14ac:dyDescent="0.35">
      <c r="A277" s="112" t="s">
        <v>34</v>
      </c>
      <c r="B277" s="113" t="s">
        <v>35</v>
      </c>
      <c r="C277" s="3"/>
      <c r="D277" s="3"/>
      <c r="E277" s="3"/>
    </row>
    <row r="278" spans="1:5" ht="28" x14ac:dyDescent="0.35">
      <c r="A278" s="8" t="s">
        <v>36</v>
      </c>
      <c r="B278" s="14" t="s">
        <v>105</v>
      </c>
      <c r="C278" s="14" t="s">
        <v>106</v>
      </c>
      <c r="D278" s="14" t="s">
        <v>1414</v>
      </c>
      <c r="E278" s="22"/>
    </row>
    <row r="279" spans="1:5" x14ac:dyDescent="0.35">
      <c r="A279" s="1"/>
      <c r="B279" s="98"/>
      <c r="C279" s="98"/>
      <c r="D279" s="98"/>
      <c r="E279" s="98"/>
    </row>
    <row r="280" spans="1:5" x14ac:dyDescent="0.35">
      <c r="A280" s="1"/>
      <c r="B280" s="98"/>
      <c r="C280" s="98"/>
      <c r="D280" s="98"/>
      <c r="E280" s="99" t="s">
        <v>605</v>
      </c>
    </row>
    <row r="281" spans="1:5" x14ac:dyDescent="0.35">
      <c r="A281" s="1"/>
      <c r="B281" s="1"/>
      <c r="C281" s="1"/>
      <c r="D281" s="1"/>
      <c r="E281" s="1"/>
    </row>
    <row r="282" spans="1:5" x14ac:dyDescent="0.35">
      <c r="A282" s="146" t="s">
        <v>1953</v>
      </c>
      <c r="B282" s="147" t="s">
        <v>11</v>
      </c>
      <c r="C282" s="147" t="s">
        <v>12</v>
      </c>
      <c r="D282" s="147" t="s">
        <v>165</v>
      </c>
      <c r="E282" s="148" t="s">
        <v>1947</v>
      </c>
    </row>
    <row r="283" spans="1:5" x14ac:dyDescent="0.35">
      <c r="A283" s="58" t="s">
        <v>1944</v>
      </c>
      <c r="B283" s="124" t="s">
        <v>500</v>
      </c>
      <c r="C283" s="58">
        <v>45</v>
      </c>
      <c r="D283" s="58">
        <v>1</v>
      </c>
      <c r="E283" s="149"/>
    </row>
    <row r="284" spans="1:5" x14ac:dyDescent="0.35">
      <c r="A284" s="1"/>
      <c r="B284" s="1"/>
      <c r="C284" s="1"/>
      <c r="D284" s="1"/>
      <c r="E284" s="1"/>
    </row>
    <row r="285" spans="1:5" x14ac:dyDescent="0.35">
      <c r="A285" s="8" t="s">
        <v>30</v>
      </c>
      <c r="B285" s="13" t="s">
        <v>31</v>
      </c>
      <c r="C285" s="118"/>
      <c r="D285" s="118"/>
      <c r="E285" s="118"/>
    </row>
    <row r="286" spans="1:5" x14ac:dyDescent="0.35">
      <c r="A286" s="112" t="s">
        <v>167</v>
      </c>
      <c r="B286" s="113" t="s">
        <v>35</v>
      </c>
      <c r="C286" s="118"/>
      <c r="D286" s="118"/>
      <c r="E286" s="118"/>
    </row>
    <row r="287" spans="1:5" ht="28" x14ac:dyDescent="0.35">
      <c r="A287" s="8" t="s">
        <v>168</v>
      </c>
      <c r="B287" s="22"/>
      <c r="C287" s="22"/>
      <c r="D287" s="14" t="s">
        <v>197</v>
      </c>
      <c r="E287" s="14" t="s">
        <v>198</v>
      </c>
    </row>
    <row r="288" spans="1:5" x14ac:dyDescent="0.35">
      <c r="A288" s="1"/>
      <c r="B288" s="98"/>
      <c r="C288" s="98"/>
      <c r="D288" s="98"/>
      <c r="E288" s="98"/>
    </row>
    <row r="289" spans="1:5" x14ac:dyDescent="0.35">
      <c r="A289" s="1"/>
      <c r="B289" s="98"/>
      <c r="C289" s="98"/>
      <c r="D289" s="98"/>
      <c r="E289" s="99" t="s">
        <v>605</v>
      </c>
    </row>
    <row r="291" spans="1:5" x14ac:dyDescent="0.35">
      <c r="A291" s="146" t="s">
        <v>1953</v>
      </c>
      <c r="B291" s="147" t="s">
        <v>11</v>
      </c>
      <c r="C291" s="147" t="s">
        <v>12</v>
      </c>
      <c r="D291" s="147" t="s">
        <v>165</v>
      </c>
      <c r="E291" s="148" t="s">
        <v>1947</v>
      </c>
    </row>
    <row r="292" spans="1:5" x14ac:dyDescent="0.35">
      <c r="A292" s="58" t="s">
        <v>1945</v>
      </c>
      <c r="B292" s="124" t="s">
        <v>500</v>
      </c>
      <c r="C292" s="58">
        <v>59</v>
      </c>
      <c r="D292" s="58">
        <v>1</v>
      </c>
      <c r="E292" s="149"/>
    </row>
    <row r="293" spans="1:5" x14ac:dyDescent="0.35">
      <c r="A293" s="1"/>
      <c r="B293" s="1"/>
      <c r="C293" s="1"/>
      <c r="D293" s="1"/>
      <c r="E293" s="1"/>
    </row>
    <row r="294" spans="1:5" x14ac:dyDescent="0.35">
      <c r="A294" s="8" t="s">
        <v>30</v>
      </c>
      <c r="B294" s="13" t="s">
        <v>31</v>
      </c>
      <c r="C294" s="118"/>
      <c r="D294" s="118"/>
      <c r="E294" s="118"/>
    </row>
    <row r="295" spans="1:5" x14ac:dyDescent="0.35">
      <c r="A295" s="112" t="s">
        <v>167</v>
      </c>
      <c r="B295" s="113" t="s">
        <v>35</v>
      </c>
      <c r="C295" s="118"/>
      <c r="D295" s="118"/>
      <c r="E295" s="118"/>
    </row>
    <row r="296" spans="1:5" ht="28" x14ac:dyDescent="0.35">
      <c r="A296" s="8" t="s">
        <v>168</v>
      </c>
      <c r="B296" s="22"/>
      <c r="C296" s="22"/>
      <c r="D296" s="14" t="s">
        <v>197</v>
      </c>
      <c r="E296" s="14" t="s">
        <v>198</v>
      </c>
    </row>
    <row r="297" spans="1:5" x14ac:dyDescent="0.35">
      <c r="A297" s="1"/>
      <c r="B297" s="98"/>
      <c r="C297" s="98"/>
      <c r="D297" s="98"/>
      <c r="E297" s="98"/>
    </row>
    <row r="298" spans="1:5" x14ac:dyDescent="0.35">
      <c r="A298" s="1"/>
      <c r="B298" s="98"/>
      <c r="C298" s="98"/>
      <c r="D298" s="98"/>
      <c r="E298" s="99" t="s">
        <v>605</v>
      </c>
    </row>
  </sheetData>
  <hyperlinks>
    <hyperlink ref="E22" location="'Красносельский район'!A1" display="Вернутьсья к району" xr:uid="{00000000-0004-0000-2600-000000000000}"/>
    <hyperlink ref="E53" location="'Красносельский район'!A1" display="Вернутьсья к району" xr:uid="{00000000-0004-0000-2600-000001000000}"/>
    <hyperlink ref="E86" location="'Красносельский район'!A1" display="Вернутьсья к району" xr:uid="{00000000-0004-0000-2600-000002000000}"/>
    <hyperlink ref="E111" location="'Красносельский район'!A1" display="Вернутьсья к району" xr:uid="{00000000-0004-0000-2600-000003000000}"/>
    <hyperlink ref="E164" location="'Красносельский район'!A1" display="Вернутьсья к району" xr:uid="{00000000-0004-0000-2600-000004000000}"/>
    <hyperlink ref="E180" location="'Красносельский район'!A1" display="Вернутьсья к району" xr:uid="{00000000-0004-0000-2600-000005000000}"/>
    <hyperlink ref="E226" location="'Красносельский район'!A1" display="Вернутьсья к району" xr:uid="{00000000-0004-0000-2600-000006000000}"/>
    <hyperlink ref="E237" location="'Красносельский район'!A1" display="Вернутьсья к району" xr:uid="{00000000-0004-0000-2600-000007000000}"/>
    <hyperlink ref="E246" location="'Красносельский район'!A1" display="Вернутьсья к району" xr:uid="{00000000-0004-0000-2600-000008000000}"/>
    <hyperlink ref="E255" location="'Красносельский район'!A1" display="Вернутьсья к району" xr:uid="{00000000-0004-0000-2600-000009000000}"/>
    <hyperlink ref="E268" location="'Красносельский район'!A1" display="Вернутьсья к району" xr:uid="{00000000-0004-0000-2600-00000A000000}"/>
    <hyperlink ref="E280" location="'Красносельский район'!A1" display="Вернутьсья к району" xr:uid="{00000000-0004-0000-2600-00000B000000}"/>
    <hyperlink ref="E289" location="'Красносельский район'!A1" display="Вернутьсья к району" xr:uid="{00000000-0004-0000-2600-00000C000000}"/>
    <hyperlink ref="E298" location="'Красносельский район'!A1" display="Вернутьсья к району" xr:uid="{00000000-0004-0000-2600-00000D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92"/>
  <sheetViews>
    <sheetView topLeftCell="A92" workbookViewId="0">
      <selection activeCell="E23" sqref="E23"/>
    </sheetView>
  </sheetViews>
  <sheetFormatPr defaultColWidth="8.81640625" defaultRowHeight="14.5" x14ac:dyDescent="0.35"/>
  <cols>
    <col min="1" max="1" width="29.54296875" customWidth="1"/>
    <col min="2" max="2" width="33.453125" customWidth="1"/>
    <col min="3" max="3" width="18" customWidth="1"/>
    <col min="4" max="4" width="19.26953125" customWidth="1"/>
    <col min="5" max="5" width="20" customWidth="1"/>
  </cols>
  <sheetData>
    <row r="1" spans="1:5" x14ac:dyDescent="0.35">
      <c r="A1" s="103" t="s">
        <v>10</v>
      </c>
      <c r="B1" s="103" t="s">
        <v>11</v>
      </c>
      <c r="C1" s="103" t="s">
        <v>12</v>
      </c>
      <c r="D1" s="103" t="s">
        <v>230</v>
      </c>
      <c r="E1" s="103" t="s">
        <v>14</v>
      </c>
    </row>
    <row r="2" spans="1:5" ht="15.5" x14ac:dyDescent="0.35">
      <c r="A2" s="170" t="s">
        <v>1044</v>
      </c>
      <c r="B2" s="542" t="s">
        <v>1874</v>
      </c>
      <c r="C2" s="106" t="s">
        <v>814</v>
      </c>
      <c r="D2" s="543">
        <v>1</v>
      </c>
      <c r="E2" s="170">
        <f t="shared" ref="E2:E48" si="0">D2*36</f>
        <v>36</v>
      </c>
    </row>
    <row r="3" spans="1:5" ht="15.5" x14ac:dyDescent="0.35">
      <c r="A3" s="170" t="s">
        <v>1044</v>
      </c>
      <c r="B3" s="542" t="s">
        <v>1874</v>
      </c>
      <c r="C3" s="106" t="s">
        <v>673</v>
      </c>
      <c r="D3" s="543">
        <v>1</v>
      </c>
      <c r="E3" s="170">
        <f t="shared" si="0"/>
        <v>36</v>
      </c>
    </row>
    <row r="4" spans="1:5" ht="15.5" x14ac:dyDescent="0.35">
      <c r="A4" s="170" t="s">
        <v>1044</v>
      </c>
      <c r="B4" s="542" t="s">
        <v>1874</v>
      </c>
      <c r="C4" s="106" t="s">
        <v>661</v>
      </c>
      <c r="D4" s="543">
        <v>1</v>
      </c>
      <c r="E4" s="170">
        <f t="shared" si="0"/>
        <v>36</v>
      </c>
    </row>
    <row r="5" spans="1:5" ht="15.5" x14ac:dyDescent="0.35">
      <c r="A5" s="170" t="s">
        <v>1044</v>
      </c>
      <c r="B5" s="542" t="s">
        <v>1874</v>
      </c>
      <c r="C5" s="371" t="s">
        <v>1543</v>
      </c>
      <c r="D5" s="543">
        <v>1</v>
      </c>
      <c r="E5" s="170">
        <f t="shared" si="0"/>
        <v>36</v>
      </c>
    </row>
    <row r="6" spans="1:5" ht="15.5" x14ac:dyDescent="0.35">
      <c r="A6" s="170" t="s">
        <v>1044</v>
      </c>
      <c r="B6" s="542" t="s">
        <v>1874</v>
      </c>
      <c r="C6" s="372" t="s">
        <v>1875</v>
      </c>
      <c r="D6" s="543">
        <v>2</v>
      </c>
      <c r="E6" s="170">
        <f t="shared" si="0"/>
        <v>72</v>
      </c>
    </row>
    <row r="7" spans="1:5" ht="15.5" x14ac:dyDescent="0.35">
      <c r="A7" s="170" t="s">
        <v>1044</v>
      </c>
      <c r="B7" s="542" t="s">
        <v>1874</v>
      </c>
      <c r="C7" s="372" t="s">
        <v>688</v>
      </c>
      <c r="D7" s="543">
        <v>2</v>
      </c>
      <c r="E7" s="170">
        <f t="shared" si="0"/>
        <v>72</v>
      </c>
    </row>
    <row r="8" spans="1:5" ht="15.5" x14ac:dyDescent="0.35">
      <c r="A8" s="170" t="s">
        <v>1044</v>
      </c>
      <c r="B8" s="542" t="s">
        <v>1874</v>
      </c>
      <c r="C8" s="372" t="s">
        <v>646</v>
      </c>
      <c r="D8" s="543">
        <v>3</v>
      </c>
      <c r="E8" s="170">
        <f>D8*36</f>
        <v>108</v>
      </c>
    </row>
    <row r="9" spans="1:5" ht="15.5" x14ac:dyDescent="0.35">
      <c r="A9" s="170" t="s">
        <v>1044</v>
      </c>
      <c r="B9" s="542" t="s">
        <v>1876</v>
      </c>
      <c r="C9" s="372" t="s">
        <v>672</v>
      </c>
      <c r="D9" s="543">
        <v>1</v>
      </c>
      <c r="E9" s="170">
        <f t="shared" si="0"/>
        <v>36</v>
      </c>
    </row>
    <row r="10" spans="1:5" ht="15.5" x14ac:dyDescent="0.35">
      <c r="A10" s="170" t="s">
        <v>1044</v>
      </c>
      <c r="B10" s="542" t="s">
        <v>1876</v>
      </c>
      <c r="C10" s="372" t="s">
        <v>673</v>
      </c>
      <c r="D10" s="543">
        <v>2</v>
      </c>
      <c r="E10" s="170">
        <f t="shared" si="0"/>
        <v>72</v>
      </c>
    </row>
    <row r="11" spans="1:5" ht="15.5" x14ac:dyDescent="0.35">
      <c r="A11" s="170" t="s">
        <v>1044</v>
      </c>
      <c r="B11" s="542" t="s">
        <v>1876</v>
      </c>
      <c r="C11" s="372" t="s">
        <v>1877</v>
      </c>
      <c r="D11" s="543">
        <v>2</v>
      </c>
      <c r="E11" s="170">
        <f t="shared" si="0"/>
        <v>72</v>
      </c>
    </row>
    <row r="12" spans="1:5" ht="15.5" x14ac:dyDescent="0.35">
      <c r="A12" s="170" t="s">
        <v>1044</v>
      </c>
      <c r="B12" s="542" t="s">
        <v>1876</v>
      </c>
      <c r="C12" s="372" t="s">
        <v>773</v>
      </c>
      <c r="D12" s="543">
        <v>1</v>
      </c>
      <c r="E12" s="170">
        <f t="shared" si="0"/>
        <v>36</v>
      </c>
    </row>
    <row r="13" spans="1:5" ht="15.5" x14ac:dyDescent="0.35">
      <c r="A13" s="170" t="s">
        <v>1044</v>
      </c>
      <c r="B13" s="542" t="s">
        <v>1876</v>
      </c>
      <c r="C13" s="372" t="s">
        <v>1859</v>
      </c>
      <c r="D13" s="543">
        <v>2</v>
      </c>
      <c r="E13" s="170">
        <f t="shared" si="0"/>
        <v>72</v>
      </c>
    </row>
    <row r="14" spans="1:5" ht="15.5" x14ac:dyDescent="0.35">
      <c r="A14" s="170" t="s">
        <v>1044</v>
      </c>
      <c r="B14" s="542" t="s">
        <v>1876</v>
      </c>
      <c r="C14" s="372" t="s">
        <v>788</v>
      </c>
      <c r="D14" s="543">
        <v>1</v>
      </c>
      <c r="E14" s="170">
        <f>D14*36</f>
        <v>36</v>
      </c>
    </row>
    <row r="15" spans="1:5" ht="15.5" x14ac:dyDescent="0.35">
      <c r="A15" s="170" t="s">
        <v>1044</v>
      </c>
      <c r="B15" s="542" t="s">
        <v>1876</v>
      </c>
      <c r="C15" s="372" t="s">
        <v>703</v>
      </c>
      <c r="D15" s="543">
        <v>1</v>
      </c>
      <c r="E15" s="170">
        <f t="shared" si="0"/>
        <v>36</v>
      </c>
    </row>
    <row r="16" spans="1:5" ht="15.5" x14ac:dyDescent="0.35">
      <c r="A16" s="170" t="s">
        <v>1044</v>
      </c>
      <c r="B16" s="372" t="s">
        <v>1876</v>
      </c>
      <c r="C16" s="372" t="s">
        <v>1878</v>
      </c>
      <c r="D16" s="543">
        <v>3</v>
      </c>
      <c r="E16" s="544">
        <f t="shared" si="0"/>
        <v>108</v>
      </c>
    </row>
    <row r="17" spans="1:5" ht="15.5" x14ac:dyDescent="0.35">
      <c r="A17" s="170" t="s">
        <v>1044</v>
      </c>
      <c r="B17" s="542" t="s">
        <v>1879</v>
      </c>
      <c r="C17" s="545" t="s">
        <v>1880</v>
      </c>
      <c r="D17" s="543">
        <v>1</v>
      </c>
      <c r="E17" s="546">
        <f t="shared" si="0"/>
        <v>36</v>
      </c>
    </row>
    <row r="18" spans="1:5" ht="15.5" x14ac:dyDescent="0.35">
      <c r="A18" s="170" t="s">
        <v>1044</v>
      </c>
      <c r="B18" s="542" t="s">
        <v>1879</v>
      </c>
      <c r="C18" s="547" t="s">
        <v>785</v>
      </c>
      <c r="D18" s="543">
        <v>1</v>
      </c>
      <c r="E18" s="546">
        <f t="shared" si="0"/>
        <v>36</v>
      </c>
    </row>
    <row r="19" spans="1:5" ht="15.5" x14ac:dyDescent="0.35">
      <c r="A19" s="170" t="s">
        <v>1044</v>
      </c>
      <c r="B19" s="542" t="s">
        <v>1857</v>
      </c>
      <c r="C19" s="547" t="s">
        <v>1881</v>
      </c>
      <c r="D19" s="543">
        <v>2</v>
      </c>
      <c r="E19" s="546">
        <f t="shared" si="0"/>
        <v>72</v>
      </c>
    </row>
    <row r="20" spans="1:5" ht="15.5" x14ac:dyDescent="0.35">
      <c r="A20" s="170" t="s">
        <v>1044</v>
      </c>
      <c r="B20" s="542" t="s">
        <v>1858</v>
      </c>
      <c r="C20" s="547" t="s">
        <v>519</v>
      </c>
      <c r="D20" s="543">
        <v>1</v>
      </c>
      <c r="E20" s="546">
        <f t="shared" si="0"/>
        <v>36</v>
      </c>
    </row>
    <row r="21" spans="1:5" ht="15.5" x14ac:dyDescent="0.35">
      <c r="A21" s="170" t="s">
        <v>1044</v>
      </c>
      <c r="B21" s="542" t="s">
        <v>1858</v>
      </c>
      <c r="C21" s="547" t="s">
        <v>1882</v>
      </c>
      <c r="D21" s="543">
        <v>1</v>
      </c>
      <c r="E21" s="547">
        <f t="shared" si="0"/>
        <v>36</v>
      </c>
    </row>
    <row r="22" spans="1:5" ht="15.5" x14ac:dyDescent="0.35">
      <c r="A22" s="411" t="s">
        <v>1044</v>
      </c>
      <c r="B22" s="542" t="s">
        <v>1858</v>
      </c>
      <c r="C22" s="411" t="s">
        <v>1883</v>
      </c>
      <c r="D22" s="543">
        <v>3</v>
      </c>
      <c r="E22" s="546">
        <f t="shared" si="0"/>
        <v>108</v>
      </c>
    </row>
    <row r="23" spans="1:5" ht="15.5" x14ac:dyDescent="0.35">
      <c r="A23" s="170" t="s">
        <v>1044</v>
      </c>
      <c r="B23" s="547" t="s">
        <v>1884</v>
      </c>
      <c r="C23" s="547" t="s">
        <v>672</v>
      </c>
      <c r="D23" s="543">
        <v>1</v>
      </c>
      <c r="E23" s="546">
        <f t="shared" si="0"/>
        <v>36</v>
      </c>
    </row>
    <row r="24" spans="1:5" ht="15.5" x14ac:dyDescent="0.35">
      <c r="A24" s="170" t="s">
        <v>1044</v>
      </c>
      <c r="B24" s="547" t="s">
        <v>1884</v>
      </c>
      <c r="C24" s="547" t="s">
        <v>661</v>
      </c>
      <c r="D24" s="543">
        <v>1</v>
      </c>
      <c r="E24" s="547">
        <f t="shared" si="0"/>
        <v>36</v>
      </c>
    </row>
    <row r="25" spans="1:5" ht="15.5" x14ac:dyDescent="0.35">
      <c r="A25" s="411" t="s">
        <v>1044</v>
      </c>
      <c r="B25" s="547" t="s">
        <v>1884</v>
      </c>
      <c r="C25" s="547" t="s">
        <v>520</v>
      </c>
      <c r="D25" s="543">
        <v>1</v>
      </c>
      <c r="E25" s="546">
        <f t="shared" si="0"/>
        <v>36</v>
      </c>
    </row>
    <row r="26" spans="1:5" ht="15.5" x14ac:dyDescent="0.35">
      <c r="A26" s="170" t="s">
        <v>1044</v>
      </c>
      <c r="B26" s="547" t="s">
        <v>1884</v>
      </c>
      <c r="C26" s="547" t="s">
        <v>1885</v>
      </c>
      <c r="D26" s="543">
        <v>3</v>
      </c>
      <c r="E26" s="546">
        <f t="shared" si="0"/>
        <v>108</v>
      </c>
    </row>
    <row r="27" spans="1:5" ht="15.5" x14ac:dyDescent="0.35">
      <c r="A27" s="170" t="s">
        <v>1044</v>
      </c>
      <c r="B27" s="547" t="s">
        <v>1884</v>
      </c>
      <c r="C27" s="547" t="s">
        <v>1664</v>
      </c>
      <c r="D27" s="543">
        <v>1</v>
      </c>
      <c r="E27" s="547">
        <f t="shared" si="0"/>
        <v>36</v>
      </c>
    </row>
    <row r="28" spans="1:5" ht="15.5" x14ac:dyDescent="0.35">
      <c r="A28" s="170" t="s">
        <v>1044</v>
      </c>
      <c r="B28" s="547" t="s">
        <v>1884</v>
      </c>
      <c r="C28" s="547" t="s">
        <v>646</v>
      </c>
      <c r="D28" s="543">
        <v>1</v>
      </c>
      <c r="E28" s="546">
        <f t="shared" si="0"/>
        <v>36</v>
      </c>
    </row>
    <row r="29" spans="1:5" ht="15.5" x14ac:dyDescent="0.35">
      <c r="A29" s="170" t="s">
        <v>1044</v>
      </c>
      <c r="B29" s="547" t="s">
        <v>327</v>
      </c>
      <c r="C29" s="547" t="s">
        <v>1886</v>
      </c>
      <c r="D29" s="543">
        <v>3</v>
      </c>
      <c r="E29" s="547">
        <f t="shared" si="0"/>
        <v>108</v>
      </c>
    </row>
    <row r="30" spans="1:5" ht="15.5" x14ac:dyDescent="0.35">
      <c r="A30" s="411" t="s">
        <v>1044</v>
      </c>
      <c r="B30" s="547" t="s">
        <v>1887</v>
      </c>
      <c r="C30" s="547" t="s">
        <v>1888</v>
      </c>
      <c r="D30" s="543">
        <v>1</v>
      </c>
      <c r="E30" s="546">
        <f t="shared" si="0"/>
        <v>36</v>
      </c>
    </row>
    <row r="31" spans="1:5" ht="15.5" x14ac:dyDescent="0.35">
      <c r="A31" s="170" t="s">
        <v>1044</v>
      </c>
      <c r="B31" s="547" t="s">
        <v>1887</v>
      </c>
      <c r="C31" s="547" t="s">
        <v>673</v>
      </c>
      <c r="D31" s="543">
        <v>1</v>
      </c>
      <c r="E31" s="546">
        <f t="shared" si="0"/>
        <v>36</v>
      </c>
    </row>
    <row r="32" spans="1:5" ht="15.5" x14ac:dyDescent="0.35">
      <c r="A32" s="170" t="s">
        <v>1044</v>
      </c>
      <c r="B32" s="547" t="s">
        <v>1887</v>
      </c>
      <c r="C32" s="547" t="s">
        <v>783</v>
      </c>
      <c r="D32" s="543">
        <v>3</v>
      </c>
      <c r="E32" s="547">
        <f t="shared" si="0"/>
        <v>108</v>
      </c>
    </row>
    <row r="33" spans="1:5" ht="15.5" x14ac:dyDescent="0.35">
      <c r="A33" s="411" t="s">
        <v>1044</v>
      </c>
      <c r="B33" s="547" t="s">
        <v>1887</v>
      </c>
      <c r="C33" s="547" t="s">
        <v>834</v>
      </c>
      <c r="D33" s="543">
        <v>3</v>
      </c>
      <c r="E33" s="546">
        <f t="shared" si="0"/>
        <v>108</v>
      </c>
    </row>
    <row r="34" spans="1:5" ht="15.5" x14ac:dyDescent="0.35">
      <c r="A34" s="170" t="s">
        <v>1044</v>
      </c>
      <c r="B34" s="547" t="s">
        <v>1887</v>
      </c>
      <c r="C34" s="547" t="s">
        <v>1544</v>
      </c>
      <c r="D34" s="543">
        <v>3</v>
      </c>
      <c r="E34" s="546">
        <f t="shared" si="0"/>
        <v>108</v>
      </c>
    </row>
    <row r="35" spans="1:5" ht="15.5" x14ac:dyDescent="0.35">
      <c r="A35" s="170" t="s">
        <v>1044</v>
      </c>
      <c r="B35" s="547" t="s">
        <v>1887</v>
      </c>
      <c r="C35" s="547" t="s">
        <v>1889</v>
      </c>
      <c r="D35" s="543">
        <v>2</v>
      </c>
      <c r="E35" s="547">
        <f t="shared" si="0"/>
        <v>72</v>
      </c>
    </row>
    <row r="36" spans="1:5" ht="15.5" x14ac:dyDescent="0.35">
      <c r="A36" s="411" t="s">
        <v>1044</v>
      </c>
      <c r="B36" s="547" t="s">
        <v>1887</v>
      </c>
      <c r="C36" s="547" t="s">
        <v>1890</v>
      </c>
      <c r="D36" s="543">
        <v>1</v>
      </c>
      <c r="E36" s="546">
        <f t="shared" si="0"/>
        <v>36</v>
      </c>
    </row>
    <row r="37" spans="1:5" ht="15.5" x14ac:dyDescent="0.35">
      <c r="A37" s="170" t="s">
        <v>1044</v>
      </c>
      <c r="B37" s="547" t="s">
        <v>1887</v>
      </c>
      <c r="C37" s="547" t="s">
        <v>705</v>
      </c>
      <c r="D37" s="543">
        <v>1</v>
      </c>
      <c r="E37" s="546">
        <f t="shared" si="0"/>
        <v>36</v>
      </c>
    </row>
    <row r="38" spans="1:5" ht="15.5" x14ac:dyDescent="0.35">
      <c r="A38" s="170" t="s">
        <v>1044</v>
      </c>
      <c r="B38" s="547" t="s">
        <v>1887</v>
      </c>
      <c r="C38" s="547" t="s">
        <v>1891</v>
      </c>
      <c r="D38" s="543">
        <v>2</v>
      </c>
      <c r="E38" s="547">
        <f t="shared" si="0"/>
        <v>72</v>
      </c>
    </row>
    <row r="39" spans="1:5" ht="15.5" x14ac:dyDescent="0.35">
      <c r="A39" s="411" t="s">
        <v>1044</v>
      </c>
      <c r="B39" s="547" t="s">
        <v>1892</v>
      </c>
      <c r="C39" s="547" t="s">
        <v>1543</v>
      </c>
      <c r="D39" s="543">
        <v>1</v>
      </c>
      <c r="E39" s="546">
        <f t="shared" si="0"/>
        <v>36</v>
      </c>
    </row>
    <row r="40" spans="1:5" ht="15.5" x14ac:dyDescent="0.35">
      <c r="A40" s="170" t="s">
        <v>1044</v>
      </c>
      <c r="B40" s="547" t="s">
        <v>1892</v>
      </c>
      <c r="C40" s="547" t="s">
        <v>1545</v>
      </c>
      <c r="D40" s="543">
        <v>1</v>
      </c>
      <c r="E40" s="546">
        <f t="shared" si="0"/>
        <v>36</v>
      </c>
    </row>
    <row r="41" spans="1:5" ht="15.5" x14ac:dyDescent="0.35">
      <c r="A41" s="170" t="s">
        <v>1044</v>
      </c>
      <c r="B41" s="547" t="s">
        <v>1892</v>
      </c>
      <c r="C41" s="547" t="s">
        <v>688</v>
      </c>
      <c r="D41" s="543">
        <v>1</v>
      </c>
      <c r="E41" s="547">
        <f t="shared" si="0"/>
        <v>36</v>
      </c>
    </row>
    <row r="42" spans="1:5" ht="15.5" x14ac:dyDescent="0.35">
      <c r="A42" s="411" t="s">
        <v>1044</v>
      </c>
      <c r="B42" s="547" t="s">
        <v>1892</v>
      </c>
      <c r="C42" s="547" t="s">
        <v>671</v>
      </c>
      <c r="D42" s="543">
        <v>2</v>
      </c>
      <c r="E42" s="546">
        <f t="shared" si="0"/>
        <v>72</v>
      </c>
    </row>
    <row r="43" spans="1:5" ht="15.5" x14ac:dyDescent="0.35">
      <c r="A43" s="170" t="s">
        <v>1044</v>
      </c>
      <c r="B43" s="547" t="s">
        <v>1893</v>
      </c>
      <c r="C43" s="547" t="s">
        <v>695</v>
      </c>
      <c r="D43" s="543">
        <v>1</v>
      </c>
      <c r="E43" s="546">
        <f t="shared" si="0"/>
        <v>36</v>
      </c>
    </row>
    <row r="44" spans="1:5" ht="15.5" x14ac:dyDescent="0.35">
      <c r="A44" s="170" t="s">
        <v>1044</v>
      </c>
      <c r="B44" s="547" t="s">
        <v>1893</v>
      </c>
      <c r="C44" s="547" t="s">
        <v>1545</v>
      </c>
      <c r="D44" s="543">
        <v>2</v>
      </c>
      <c r="E44" s="547">
        <f t="shared" si="0"/>
        <v>72</v>
      </c>
    </row>
    <row r="45" spans="1:5" ht="15.5" x14ac:dyDescent="0.35">
      <c r="A45" s="411" t="s">
        <v>1044</v>
      </c>
      <c r="B45" s="547" t="s">
        <v>1893</v>
      </c>
      <c r="C45" s="547" t="s">
        <v>1597</v>
      </c>
      <c r="D45" s="543">
        <v>1</v>
      </c>
      <c r="E45" s="546">
        <f t="shared" si="0"/>
        <v>36</v>
      </c>
    </row>
    <row r="46" spans="1:5" ht="15.5" x14ac:dyDescent="0.35">
      <c r="A46" s="170" t="s">
        <v>1044</v>
      </c>
      <c r="B46" s="547" t="s">
        <v>1893</v>
      </c>
      <c r="C46" s="547" t="s">
        <v>688</v>
      </c>
      <c r="D46" s="543">
        <v>2</v>
      </c>
      <c r="E46" s="546">
        <f t="shared" si="0"/>
        <v>72</v>
      </c>
    </row>
    <row r="47" spans="1:5" ht="15.5" x14ac:dyDescent="0.35">
      <c r="A47" s="170" t="s">
        <v>1044</v>
      </c>
      <c r="B47" s="547" t="s">
        <v>1893</v>
      </c>
      <c r="C47" s="547" t="s">
        <v>620</v>
      </c>
      <c r="D47" s="543">
        <v>1</v>
      </c>
      <c r="E47" s="547">
        <f t="shared" si="0"/>
        <v>36</v>
      </c>
    </row>
    <row r="48" spans="1:5" ht="16" thickBot="1" x14ac:dyDescent="0.4">
      <c r="A48" s="411" t="s">
        <v>1044</v>
      </c>
      <c r="B48" s="547" t="s">
        <v>1894</v>
      </c>
      <c r="C48" s="547" t="s">
        <v>700</v>
      </c>
      <c r="D48" s="543">
        <v>2</v>
      </c>
      <c r="E48" s="546">
        <f t="shared" si="0"/>
        <v>72</v>
      </c>
    </row>
    <row r="49" spans="1:5" ht="15" thickBot="1" x14ac:dyDescent="0.4">
      <c r="A49" s="14"/>
      <c r="B49" s="14"/>
      <c r="C49" s="139"/>
      <c r="D49" s="130">
        <f>SUM(D2:D48)</f>
        <v>75</v>
      </c>
      <c r="E49" s="130">
        <f>SUM(E13:E48)</f>
        <v>2088</v>
      </c>
    </row>
    <row r="51" spans="1:5" x14ac:dyDescent="0.35">
      <c r="A51" s="8" t="s">
        <v>30</v>
      </c>
      <c r="B51" s="13" t="s">
        <v>31</v>
      </c>
      <c r="C51" s="3"/>
      <c r="D51" s="3"/>
      <c r="E51" s="3"/>
    </row>
    <row r="52" spans="1:5" x14ac:dyDescent="0.35">
      <c r="A52" s="8" t="s">
        <v>32</v>
      </c>
      <c r="B52" s="13" t="s">
        <v>33</v>
      </c>
      <c r="C52" s="3"/>
      <c r="D52" s="3"/>
      <c r="E52" s="3"/>
    </row>
    <row r="53" spans="1:5" x14ac:dyDescent="0.35">
      <c r="A53" s="112" t="s">
        <v>34</v>
      </c>
      <c r="B53" s="113" t="s">
        <v>35</v>
      </c>
      <c r="C53" s="3"/>
      <c r="D53" s="3"/>
      <c r="E53" s="3"/>
    </row>
    <row r="54" spans="1:5" ht="28" x14ac:dyDescent="0.35">
      <c r="A54" s="8" t="s">
        <v>36</v>
      </c>
      <c r="B54" s="14" t="s">
        <v>37</v>
      </c>
      <c r="C54" s="14" t="s">
        <v>38</v>
      </c>
      <c r="D54" s="14" t="s">
        <v>39</v>
      </c>
      <c r="E54" s="14" t="s">
        <v>40</v>
      </c>
    </row>
    <row r="55" spans="1:5" x14ac:dyDescent="0.35">
      <c r="A55" s="2"/>
      <c r="B55" s="2"/>
      <c r="C55" s="2"/>
      <c r="D55" s="2"/>
      <c r="E55" s="2"/>
    </row>
    <row r="56" spans="1:5" x14ac:dyDescent="0.35">
      <c r="A56" s="2"/>
      <c r="B56" s="2"/>
      <c r="C56" s="2"/>
      <c r="D56" s="2"/>
      <c r="E56" s="350" t="s">
        <v>90</v>
      </c>
    </row>
    <row r="58" spans="1:5" x14ac:dyDescent="0.35">
      <c r="A58" s="146" t="s">
        <v>164</v>
      </c>
      <c r="B58" s="147" t="s">
        <v>11</v>
      </c>
      <c r="C58" s="147" t="s">
        <v>12</v>
      </c>
      <c r="D58" s="147" t="s">
        <v>165</v>
      </c>
      <c r="E58" s="148" t="s">
        <v>14</v>
      </c>
    </row>
    <row r="59" spans="1:5" x14ac:dyDescent="0.35">
      <c r="A59" s="207" t="s">
        <v>1898</v>
      </c>
      <c r="B59" s="207" t="s">
        <v>1895</v>
      </c>
      <c r="C59" s="207" t="s">
        <v>1896</v>
      </c>
      <c r="D59" s="207">
        <v>20</v>
      </c>
      <c r="E59" s="411">
        <v>1406</v>
      </c>
    </row>
    <row r="60" spans="1:5" x14ac:dyDescent="0.35">
      <c r="A60" s="1"/>
      <c r="B60" s="1"/>
      <c r="C60" s="1"/>
      <c r="D60" s="1"/>
      <c r="E60" s="1"/>
    </row>
    <row r="61" spans="1:5" x14ac:dyDescent="0.35">
      <c r="A61" s="8" t="s">
        <v>30</v>
      </c>
      <c r="B61" s="13" t="s">
        <v>31</v>
      </c>
      <c r="C61" s="118"/>
      <c r="D61" s="118"/>
      <c r="E61" s="118"/>
    </row>
    <row r="62" spans="1:5" x14ac:dyDescent="0.35">
      <c r="A62" s="112" t="s">
        <v>167</v>
      </c>
      <c r="B62" s="113" t="s">
        <v>35</v>
      </c>
      <c r="C62" s="118"/>
      <c r="D62" s="118"/>
      <c r="E62" s="118"/>
    </row>
    <row r="63" spans="1:5" ht="28" x14ac:dyDescent="0.35">
      <c r="A63" s="8" t="s">
        <v>168</v>
      </c>
      <c r="B63" s="22"/>
      <c r="C63" s="22"/>
      <c r="D63" s="14" t="s">
        <v>169</v>
      </c>
      <c r="E63" s="14" t="s">
        <v>185</v>
      </c>
    </row>
    <row r="64" spans="1:5" x14ac:dyDescent="0.35">
      <c r="A64" s="1"/>
      <c r="B64" s="98"/>
      <c r="C64" s="98"/>
      <c r="D64" s="98"/>
      <c r="E64" s="98"/>
    </row>
    <row r="65" spans="1:5" x14ac:dyDescent="0.35">
      <c r="A65" s="1"/>
      <c r="B65" s="98"/>
      <c r="C65" s="98"/>
      <c r="D65" s="98"/>
      <c r="E65" s="99" t="s">
        <v>605</v>
      </c>
    </row>
    <row r="67" spans="1:5" x14ac:dyDescent="0.35">
      <c r="A67" s="146" t="s">
        <v>164</v>
      </c>
      <c r="B67" s="147" t="s">
        <v>11</v>
      </c>
      <c r="C67" s="147" t="s">
        <v>12</v>
      </c>
      <c r="D67" s="147" t="s">
        <v>165</v>
      </c>
      <c r="E67" s="148" t="s">
        <v>14</v>
      </c>
    </row>
    <row r="68" spans="1:5" x14ac:dyDescent="0.35">
      <c r="A68" s="207" t="s">
        <v>1899</v>
      </c>
      <c r="B68" s="207" t="s">
        <v>1895</v>
      </c>
      <c r="C68" s="207" t="s">
        <v>1180</v>
      </c>
      <c r="D68" s="207">
        <v>16</v>
      </c>
      <c r="E68" s="411">
        <v>1298</v>
      </c>
    </row>
    <row r="69" spans="1:5" x14ac:dyDescent="0.35">
      <c r="A69" s="1"/>
      <c r="B69" s="1"/>
      <c r="C69" s="1"/>
      <c r="D69" s="1"/>
      <c r="E69" s="1"/>
    </row>
    <row r="70" spans="1:5" x14ac:dyDescent="0.35">
      <c r="A70" s="8" t="s">
        <v>30</v>
      </c>
      <c r="B70" s="13" t="s">
        <v>31</v>
      </c>
      <c r="C70" s="118"/>
      <c r="D70" s="118"/>
      <c r="E70" s="118"/>
    </row>
    <row r="71" spans="1:5" x14ac:dyDescent="0.35">
      <c r="A71" s="112" t="s">
        <v>167</v>
      </c>
      <c r="B71" s="113" t="s">
        <v>35</v>
      </c>
      <c r="C71" s="118"/>
      <c r="D71" s="118"/>
      <c r="E71" s="118"/>
    </row>
    <row r="72" spans="1:5" ht="28" x14ac:dyDescent="0.35">
      <c r="A72" s="8" t="s">
        <v>168</v>
      </c>
      <c r="B72" s="22"/>
      <c r="C72" s="22"/>
      <c r="D72" s="14" t="s">
        <v>169</v>
      </c>
      <c r="E72" s="14" t="s">
        <v>185</v>
      </c>
    </row>
    <row r="73" spans="1:5" x14ac:dyDescent="0.35">
      <c r="A73" s="1"/>
      <c r="B73" s="98"/>
      <c r="C73" s="98"/>
      <c r="D73" s="98"/>
      <c r="E73" s="98"/>
    </row>
    <row r="74" spans="1:5" x14ac:dyDescent="0.35">
      <c r="A74" s="1"/>
      <c r="B74" s="98"/>
      <c r="C74" s="98"/>
      <c r="D74" s="98"/>
      <c r="E74" s="99" t="s">
        <v>605</v>
      </c>
    </row>
    <row r="76" spans="1:5" x14ac:dyDescent="0.35">
      <c r="A76" s="146" t="s">
        <v>1953</v>
      </c>
      <c r="B76" s="147" t="s">
        <v>11</v>
      </c>
      <c r="C76" s="147" t="s">
        <v>12</v>
      </c>
      <c r="D76" s="147" t="s">
        <v>165</v>
      </c>
      <c r="E76" s="148" t="s">
        <v>1947</v>
      </c>
    </row>
    <row r="77" spans="1:5" x14ac:dyDescent="0.35">
      <c r="A77" s="58" t="s">
        <v>1949</v>
      </c>
      <c r="B77" s="124" t="s">
        <v>1951</v>
      </c>
      <c r="C77" s="58">
        <v>5</v>
      </c>
      <c r="D77" s="58">
        <v>1</v>
      </c>
      <c r="E77" s="149"/>
    </row>
    <row r="78" spans="1:5" x14ac:dyDescent="0.35">
      <c r="A78" s="1"/>
      <c r="B78" s="1"/>
      <c r="C78" s="1"/>
      <c r="D78" s="1"/>
      <c r="E78" s="1"/>
    </row>
    <row r="79" spans="1:5" x14ac:dyDescent="0.35">
      <c r="A79" s="8" t="s">
        <v>30</v>
      </c>
      <c r="B79" s="13" t="s">
        <v>31</v>
      </c>
      <c r="C79" s="118"/>
      <c r="D79" s="118"/>
      <c r="E79" s="118"/>
    </row>
    <row r="80" spans="1:5" x14ac:dyDescent="0.35">
      <c r="A80" s="112" t="s">
        <v>167</v>
      </c>
      <c r="B80" s="113" t="s">
        <v>35</v>
      </c>
      <c r="C80" s="118"/>
      <c r="D80" s="118"/>
      <c r="E80" s="118"/>
    </row>
    <row r="81" spans="1:5" ht="28" x14ac:dyDescent="0.35">
      <c r="A81" s="8" t="s">
        <v>168</v>
      </c>
      <c r="B81" s="22"/>
      <c r="C81" s="22"/>
      <c r="D81" s="14" t="s">
        <v>197</v>
      </c>
      <c r="E81" s="14" t="s">
        <v>198</v>
      </c>
    </row>
    <row r="82" spans="1:5" x14ac:dyDescent="0.35">
      <c r="A82" s="1"/>
      <c r="B82" s="98"/>
      <c r="C82" s="98"/>
      <c r="D82" s="98"/>
      <c r="E82" s="98"/>
    </row>
    <row r="83" spans="1:5" x14ac:dyDescent="0.35">
      <c r="A83" s="1"/>
      <c r="B83" s="98"/>
      <c r="C83" s="98"/>
      <c r="D83" s="98"/>
      <c r="E83" s="99" t="s">
        <v>605</v>
      </c>
    </row>
    <row r="85" spans="1:5" x14ac:dyDescent="0.35">
      <c r="A85" s="146" t="s">
        <v>1953</v>
      </c>
      <c r="B85" s="147" t="s">
        <v>11</v>
      </c>
      <c r="C85" s="147" t="s">
        <v>12</v>
      </c>
      <c r="D85" s="147" t="s">
        <v>165</v>
      </c>
      <c r="E85" s="148" t="s">
        <v>1947</v>
      </c>
    </row>
    <row r="86" spans="1:5" x14ac:dyDescent="0.35">
      <c r="A86" s="58" t="s">
        <v>1950</v>
      </c>
      <c r="B86" s="124" t="s">
        <v>1951</v>
      </c>
      <c r="C86" s="58">
        <v>14</v>
      </c>
      <c r="D86" s="58">
        <v>1</v>
      </c>
      <c r="E86" s="149"/>
    </row>
    <row r="87" spans="1:5" x14ac:dyDescent="0.35">
      <c r="A87" s="1"/>
      <c r="B87" s="1"/>
      <c r="C87" s="1"/>
      <c r="D87" s="1"/>
      <c r="E87" s="1"/>
    </row>
    <row r="88" spans="1:5" x14ac:dyDescent="0.35">
      <c r="A88" s="8" t="s">
        <v>30</v>
      </c>
      <c r="B88" s="13" t="s">
        <v>31</v>
      </c>
      <c r="C88" s="118"/>
      <c r="D88" s="118"/>
      <c r="E88" s="118"/>
    </row>
    <row r="89" spans="1:5" x14ac:dyDescent="0.35">
      <c r="A89" s="112" t="s">
        <v>167</v>
      </c>
      <c r="B89" s="113" t="s">
        <v>35</v>
      </c>
      <c r="C89" s="118"/>
      <c r="D89" s="118"/>
      <c r="E89" s="118"/>
    </row>
    <row r="90" spans="1:5" ht="28" x14ac:dyDescent="0.35">
      <c r="A90" s="8" t="s">
        <v>168</v>
      </c>
      <c r="B90" s="22"/>
      <c r="C90" s="22"/>
      <c r="D90" s="14" t="s">
        <v>197</v>
      </c>
      <c r="E90" s="14" t="s">
        <v>198</v>
      </c>
    </row>
    <row r="91" spans="1:5" x14ac:dyDescent="0.35">
      <c r="A91" s="1"/>
      <c r="B91" s="98"/>
      <c r="C91" s="98"/>
      <c r="D91" s="98"/>
      <c r="E91" s="98"/>
    </row>
    <row r="92" spans="1:5" x14ac:dyDescent="0.35">
      <c r="A92" s="1"/>
      <c r="B92" s="98"/>
      <c r="C92" s="98"/>
      <c r="D92" s="98"/>
      <c r="E92" s="99" t="s">
        <v>605</v>
      </c>
    </row>
  </sheetData>
  <hyperlinks>
    <hyperlink ref="E56" location="'Адмиралтейский район'!A1" display="Вернуться к району" xr:uid="{00000000-0004-0000-2700-000000000000}"/>
    <hyperlink ref="E65" location="'Адмиралтейский район'!A1" display="Вернутьсья к району" xr:uid="{00000000-0004-0000-2700-000001000000}"/>
    <hyperlink ref="E74" location="'Адмиралтейский район'!A1" display="Вернутьсья к району" xr:uid="{00000000-0004-0000-2700-000002000000}"/>
    <hyperlink ref="E83" location="'Адмиралтейский район'!A1" display="Вернутьсья к району" xr:uid="{00000000-0004-0000-2700-000003000000}"/>
    <hyperlink ref="E92" location="'Адмиралтейский район'!A1" display="Вернутьсья к району" xr:uid="{00000000-0004-0000-2700-000004000000}"/>
  </hyperlinks>
  <pageMargins left="0.7" right="0.7" top="0.75" bottom="0.75" header="0.3" footer="0.3"/>
  <ignoredErrors>
    <ignoredError sqref="C2:C4 C5:C48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52"/>
  <sheetViews>
    <sheetView topLeftCell="A16" workbookViewId="0">
      <selection activeCell="E52" sqref="E52"/>
    </sheetView>
  </sheetViews>
  <sheetFormatPr defaultColWidth="8.81640625" defaultRowHeight="14.5" x14ac:dyDescent="0.35"/>
  <cols>
    <col min="1" max="1" width="20.26953125" customWidth="1"/>
    <col min="2" max="2" width="37.453125" customWidth="1"/>
    <col min="3" max="3" width="20.26953125" customWidth="1"/>
    <col min="4" max="4" width="16.1796875" customWidth="1"/>
    <col min="5" max="5" width="19.453125" customWidth="1"/>
  </cols>
  <sheetData>
    <row r="1" spans="1:5" x14ac:dyDescent="0.35">
      <c r="A1" s="388" t="s">
        <v>10</v>
      </c>
      <c r="B1" s="388" t="s">
        <v>11</v>
      </c>
      <c r="C1" s="388" t="s">
        <v>12</v>
      </c>
      <c r="D1" s="388" t="s">
        <v>230</v>
      </c>
      <c r="E1" s="388" t="s">
        <v>14</v>
      </c>
    </row>
    <row r="2" spans="1:5" x14ac:dyDescent="0.35">
      <c r="A2" s="55" t="s">
        <v>1749</v>
      </c>
      <c r="B2" s="405" t="s">
        <v>1842</v>
      </c>
      <c r="C2" s="405">
        <v>15</v>
      </c>
      <c r="D2" s="405">
        <v>1</v>
      </c>
      <c r="E2" s="55">
        <f>D2*36</f>
        <v>36</v>
      </c>
    </row>
    <row r="3" spans="1:5" x14ac:dyDescent="0.35">
      <c r="A3" s="55" t="s">
        <v>1749</v>
      </c>
      <c r="B3" s="405" t="s">
        <v>1842</v>
      </c>
      <c r="C3" s="405">
        <v>16</v>
      </c>
      <c r="D3" s="405">
        <v>1</v>
      </c>
      <c r="E3" s="55">
        <f>D3*36</f>
        <v>36</v>
      </c>
    </row>
    <row r="4" spans="1:5" x14ac:dyDescent="0.35">
      <c r="A4" s="55" t="s">
        <v>1749</v>
      </c>
      <c r="B4" s="405" t="s">
        <v>1843</v>
      </c>
      <c r="C4" s="405">
        <v>17</v>
      </c>
      <c r="D4" s="405">
        <v>10</v>
      </c>
      <c r="E4" s="55">
        <f t="shared" ref="E4:E44" si="0">D4*36</f>
        <v>360</v>
      </c>
    </row>
    <row r="5" spans="1:5" x14ac:dyDescent="0.35">
      <c r="A5" s="55" t="s">
        <v>1749</v>
      </c>
      <c r="B5" s="405" t="s">
        <v>1843</v>
      </c>
      <c r="C5" s="405">
        <v>32</v>
      </c>
      <c r="D5" s="405">
        <v>2</v>
      </c>
      <c r="E5" s="55">
        <f t="shared" si="0"/>
        <v>72</v>
      </c>
    </row>
    <row r="6" spans="1:5" x14ac:dyDescent="0.35">
      <c r="A6" s="55" t="s">
        <v>1749</v>
      </c>
      <c r="B6" s="405" t="s">
        <v>1843</v>
      </c>
      <c r="C6" s="405">
        <v>36</v>
      </c>
      <c r="D6" s="405">
        <v>2</v>
      </c>
      <c r="E6" s="55">
        <f t="shared" si="0"/>
        <v>72</v>
      </c>
    </row>
    <row r="7" spans="1:5" x14ac:dyDescent="0.35">
      <c r="A7" s="55" t="s">
        <v>1749</v>
      </c>
      <c r="B7" s="405" t="s">
        <v>1844</v>
      </c>
      <c r="C7" s="405">
        <v>15</v>
      </c>
      <c r="D7" s="405">
        <v>5</v>
      </c>
      <c r="E7" s="55">
        <f t="shared" si="0"/>
        <v>180</v>
      </c>
    </row>
    <row r="8" spans="1:5" x14ac:dyDescent="0.35">
      <c r="A8" s="55" t="s">
        <v>1749</v>
      </c>
      <c r="B8" s="405" t="s">
        <v>1844</v>
      </c>
      <c r="C8" s="405">
        <v>19</v>
      </c>
      <c r="D8" s="405">
        <v>2</v>
      </c>
      <c r="E8" s="55">
        <f t="shared" si="0"/>
        <v>72</v>
      </c>
    </row>
    <row r="9" spans="1:5" x14ac:dyDescent="0.35">
      <c r="A9" s="55" t="s">
        <v>1749</v>
      </c>
      <c r="B9" s="405" t="s">
        <v>1844</v>
      </c>
      <c r="C9" s="405">
        <v>21</v>
      </c>
      <c r="D9" s="405">
        <v>2</v>
      </c>
      <c r="E9" s="55">
        <f t="shared" si="0"/>
        <v>72</v>
      </c>
    </row>
    <row r="10" spans="1:5" x14ac:dyDescent="0.35">
      <c r="A10" s="55" t="s">
        <v>1749</v>
      </c>
      <c r="B10" s="405" t="s">
        <v>1844</v>
      </c>
      <c r="C10" s="405">
        <v>23</v>
      </c>
      <c r="D10" s="405">
        <v>2</v>
      </c>
      <c r="E10" s="55">
        <f t="shared" si="0"/>
        <v>72</v>
      </c>
    </row>
    <row r="11" spans="1:5" x14ac:dyDescent="0.35">
      <c r="A11" s="55" t="s">
        <v>1749</v>
      </c>
      <c r="B11" s="405" t="s">
        <v>1844</v>
      </c>
      <c r="C11" s="405">
        <v>25</v>
      </c>
      <c r="D11" s="405">
        <v>6</v>
      </c>
      <c r="E11" s="55">
        <f t="shared" si="0"/>
        <v>216</v>
      </c>
    </row>
    <row r="12" spans="1:5" x14ac:dyDescent="0.35">
      <c r="A12" s="55" t="s">
        <v>1749</v>
      </c>
      <c r="B12" s="405" t="s">
        <v>1845</v>
      </c>
      <c r="C12" s="405">
        <v>3</v>
      </c>
      <c r="D12" s="405">
        <v>1</v>
      </c>
      <c r="E12" s="55">
        <f t="shared" si="0"/>
        <v>36</v>
      </c>
    </row>
    <row r="13" spans="1:5" x14ac:dyDescent="0.35">
      <c r="A13" s="55" t="s">
        <v>1749</v>
      </c>
      <c r="B13" s="405" t="s">
        <v>1845</v>
      </c>
      <c r="C13" s="405">
        <v>13</v>
      </c>
      <c r="D13" s="405">
        <v>1</v>
      </c>
      <c r="E13" s="55">
        <f t="shared" si="0"/>
        <v>36</v>
      </c>
    </row>
    <row r="14" spans="1:5" x14ac:dyDescent="0.35">
      <c r="A14" s="55" t="s">
        <v>1749</v>
      </c>
      <c r="B14" s="405" t="s">
        <v>1845</v>
      </c>
      <c r="C14" s="405">
        <v>23</v>
      </c>
      <c r="D14" s="405">
        <v>1</v>
      </c>
      <c r="E14" s="55">
        <f t="shared" si="0"/>
        <v>36</v>
      </c>
    </row>
    <row r="15" spans="1:5" x14ac:dyDescent="0.35">
      <c r="A15" s="55" t="s">
        <v>1749</v>
      </c>
      <c r="B15" s="405" t="s">
        <v>1845</v>
      </c>
      <c r="C15" s="405">
        <v>25</v>
      </c>
      <c r="D15" s="405">
        <v>1</v>
      </c>
      <c r="E15" s="55">
        <f t="shared" si="0"/>
        <v>36</v>
      </c>
    </row>
    <row r="16" spans="1:5" x14ac:dyDescent="0.35">
      <c r="A16" s="55" t="s">
        <v>1749</v>
      </c>
      <c r="B16" s="405" t="s">
        <v>1845</v>
      </c>
      <c r="C16" s="405">
        <v>27</v>
      </c>
      <c r="D16" s="405">
        <v>1</v>
      </c>
      <c r="E16" s="55">
        <f t="shared" si="0"/>
        <v>36</v>
      </c>
    </row>
    <row r="17" spans="1:5" x14ac:dyDescent="0.35">
      <c r="A17" s="55" t="s">
        <v>1749</v>
      </c>
      <c r="B17" s="405" t="s">
        <v>1846</v>
      </c>
      <c r="C17" s="405">
        <v>25</v>
      </c>
      <c r="D17" s="405">
        <v>6</v>
      </c>
      <c r="E17" s="55">
        <f t="shared" si="0"/>
        <v>216</v>
      </c>
    </row>
    <row r="18" spans="1:5" x14ac:dyDescent="0.35">
      <c r="A18" s="55" t="s">
        <v>1749</v>
      </c>
      <c r="B18" s="405" t="s">
        <v>1847</v>
      </c>
      <c r="C18" s="405">
        <v>1</v>
      </c>
      <c r="D18" s="405">
        <v>2</v>
      </c>
      <c r="E18" s="55">
        <f t="shared" si="0"/>
        <v>72</v>
      </c>
    </row>
    <row r="19" spans="1:5" x14ac:dyDescent="0.35">
      <c r="A19" s="55" t="s">
        <v>1749</v>
      </c>
      <c r="B19" s="405" t="s">
        <v>1847</v>
      </c>
      <c r="C19" s="405">
        <v>3</v>
      </c>
      <c r="D19" s="405">
        <v>2</v>
      </c>
      <c r="E19" s="55">
        <f t="shared" si="0"/>
        <v>72</v>
      </c>
    </row>
    <row r="20" spans="1:5" x14ac:dyDescent="0.35">
      <c r="A20" s="55" t="s">
        <v>1749</v>
      </c>
      <c r="B20" s="405" t="s">
        <v>1848</v>
      </c>
      <c r="C20" s="405">
        <v>3</v>
      </c>
      <c r="D20" s="405">
        <v>1</v>
      </c>
      <c r="E20" s="55">
        <f t="shared" si="0"/>
        <v>36</v>
      </c>
    </row>
    <row r="21" spans="1:5" x14ac:dyDescent="0.35">
      <c r="A21" s="55" t="s">
        <v>1749</v>
      </c>
      <c r="B21" s="405" t="s">
        <v>1848</v>
      </c>
      <c r="C21" s="405">
        <v>5</v>
      </c>
      <c r="D21" s="405">
        <v>1</v>
      </c>
      <c r="E21" s="55">
        <f t="shared" si="0"/>
        <v>36</v>
      </c>
    </row>
    <row r="22" spans="1:5" x14ac:dyDescent="0.35">
      <c r="A22" s="55" t="s">
        <v>1749</v>
      </c>
      <c r="B22" s="405" t="s">
        <v>1848</v>
      </c>
      <c r="C22" s="405">
        <v>7</v>
      </c>
      <c r="D22" s="405">
        <v>1</v>
      </c>
      <c r="E22" s="55">
        <f t="shared" si="0"/>
        <v>36</v>
      </c>
    </row>
    <row r="23" spans="1:5" x14ac:dyDescent="0.35">
      <c r="A23" s="55" t="s">
        <v>1749</v>
      </c>
      <c r="B23" s="405" t="s">
        <v>1848</v>
      </c>
      <c r="C23" s="405">
        <v>9</v>
      </c>
      <c r="D23" s="405">
        <v>1</v>
      </c>
      <c r="E23" s="55">
        <f t="shared" si="0"/>
        <v>36</v>
      </c>
    </row>
    <row r="24" spans="1:5" x14ac:dyDescent="0.35">
      <c r="A24" s="55" t="s">
        <v>1749</v>
      </c>
      <c r="B24" s="406" t="s">
        <v>1849</v>
      </c>
      <c r="C24" s="406">
        <v>6</v>
      </c>
      <c r="D24" s="406">
        <v>2</v>
      </c>
      <c r="E24" s="25">
        <f t="shared" si="0"/>
        <v>72</v>
      </c>
    </row>
    <row r="25" spans="1:5" x14ac:dyDescent="0.35">
      <c r="A25" s="55" t="s">
        <v>1749</v>
      </c>
      <c r="B25" s="406" t="s">
        <v>1850</v>
      </c>
      <c r="C25" s="406">
        <v>3</v>
      </c>
      <c r="D25" s="406">
        <v>8</v>
      </c>
      <c r="E25" s="25">
        <f t="shared" si="0"/>
        <v>288</v>
      </c>
    </row>
    <row r="26" spans="1:5" x14ac:dyDescent="0.35">
      <c r="A26" s="55" t="s">
        <v>1749</v>
      </c>
      <c r="B26" s="405" t="s">
        <v>1850</v>
      </c>
      <c r="C26" s="405">
        <v>5</v>
      </c>
      <c r="D26" s="405">
        <v>3</v>
      </c>
      <c r="E26" s="55">
        <f t="shared" si="0"/>
        <v>108</v>
      </c>
    </row>
    <row r="27" spans="1:5" x14ac:dyDescent="0.35">
      <c r="A27" s="55" t="s">
        <v>1749</v>
      </c>
      <c r="B27" s="405" t="s">
        <v>1851</v>
      </c>
      <c r="C27" s="405" t="s">
        <v>1854</v>
      </c>
      <c r="D27" s="405">
        <v>2</v>
      </c>
      <c r="E27" s="55">
        <f t="shared" si="0"/>
        <v>72</v>
      </c>
    </row>
    <row r="28" spans="1:5" x14ac:dyDescent="0.35">
      <c r="A28" s="55" t="s">
        <v>1749</v>
      </c>
      <c r="B28" s="405" t="s">
        <v>1851</v>
      </c>
      <c r="C28" s="405" t="s">
        <v>1855</v>
      </c>
      <c r="D28" s="405">
        <v>2</v>
      </c>
      <c r="E28" s="55">
        <f t="shared" si="0"/>
        <v>72</v>
      </c>
    </row>
    <row r="29" spans="1:5" x14ac:dyDescent="0.35">
      <c r="A29" s="55" t="s">
        <v>1749</v>
      </c>
      <c r="B29" s="405" t="s">
        <v>1851</v>
      </c>
      <c r="C29" s="405">
        <v>287</v>
      </c>
      <c r="D29" s="405">
        <v>2</v>
      </c>
      <c r="E29" s="55">
        <f t="shared" si="0"/>
        <v>72</v>
      </c>
    </row>
    <row r="30" spans="1:5" x14ac:dyDescent="0.35">
      <c r="A30" s="55" t="s">
        <v>1749</v>
      </c>
      <c r="B30" s="405" t="s">
        <v>1851</v>
      </c>
      <c r="C30" s="405">
        <v>304</v>
      </c>
      <c r="D30" s="405">
        <v>1</v>
      </c>
      <c r="E30" s="55">
        <f t="shared" si="0"/>
        <v>36</v>
      </c>
    </row>
    <row r="31" spans="1:5" x14ac:dyDescent="0.35">
      <c r="A31" s="55" t="s">
        <v>1749</v>
      </c>
      <c r="B31" s="405" t="s">
        <v>1851</v>
      </c>
      <c r="C31" s="405">
        <v>316</v>
      </c>
      <c r="D31" s="405">
        <v>1</v>
      </c>
      <c r="E31" s="55">
        <f t="shared" si="0"/>
        <v>36</v>
      </c>
    </row>
    <row r="32" spans="1:5" x14ac:dyDescent="0.35">
      <c r="A32" s="55" t="s">
        <v>1749</v>
      </c>
      <c r="B32" s="405" t="s">
        <v>1851</v>
      </c>
      <c r="C32" s="405">
        <v>328</v>
      </c>
      <c r="D32" s="405">
        <v>1</v>
      </c>
      <c r="E32" s="55">
        <f t="shared" si="0"/>
        <v>36</v>
      </c>
    </row>
    <row r="33" spans="1:5" x14ac:dyDescent="0.35">
      <c r="A33" s="55" t="s">
        <v>1749</v>
      </c>
      <c r="B33" s="405" t="s">
        <v>1851</v>
      </c>
      <c r="C33" s="405">
        <v>340</v>
      </c>
      <c r="D33" s="405">
        <v>1</v>
      </c>
      <c r="E33" s="55">
        <f t="shared" si="0"/>
        <v>36</v>
      </c>
    </row>
    <row r="34" spans="1:5" x14ac:dyDescent="0.35">
      <c r="A34" s="55" t="s">
        <v>1749</v>
      </c>
      <c r="B34" s="405" t="s">
        <v>1852</v>
      </c>
      <c r="C34" s="405">
        <v>1</v>
      </c>
      <c r="D34" s="405">
        <v>1</v>
      </c>
      <c r="E34" s="55">
        <f t="shared" si="0"/>
        <v>36</v>
      </c>
    </row>
    <row r="35" spans="1:5" x14ac:dyDescent="0.35">
      <c r="A35" s="55" t="s">
        <v>1749</v>
      </c>
      <c r="B35" s="405" t="s">
        <v>1852</v>
      </c>
      <c r="C35" s="405">
        <v>3</v>
      </c>
      <c r="D35" s="405">
        <v>3</v>
      </c>
      <c r="E35" s="55">
        <f t="shared" si="0"/>
        <v>108</v>
      </c>
    </row>
    <row r="36" spans="1:5" x14ac:dyDescent="0.35">
      <c r="A36" s="55" t="s">
        <v>1749</v>
      </c>
      <c r="B36" s="405" t="s">
        <v>1852</v>
      </c>
      <c r="C36" s="405">
        <v>4</v>
      </c>
      <c r="D36" s="405">
        <v>5</v>
      </c>
      <c r="E36" s="55">
        <f t="shared" si="0"/>
        <v>180</v>
      </c>
    </row>
    <row r="37" spans="1:5" x14ac:dyDescent="0.35">
      <c r="A37" s="55" t="s">
        <v>1749</v>
      </c>
      <c r="B37" s="405" t="s">
        <v>1852</v>
      </c>
      <c r="C37" s="405">
        <v>7</v>
      </c>
      <c r="D37" s="405">
        <v>1</v>
      </c>
      <c r="E37" s="55">
        <f t="shared" si="0"/>
        <v>36</v>
      </c>
    </row>
    <row r="38" spans="1:5" x14ac:dyDescent="0.35">
      <c r="A38" s="55" t="s">
        <v>1749</v>
      </c>
      <c r="B38" s="405" t="s">
        <v>1852</v>
      </c>
      <c r="C38" s="405">
        <v>8</v>
      </c>
      <c r="D38" s="405">
        <v>5</v>
      </c>
      <c r="E38" s="55">
        <f t="shared" si="0"/>
        <v>180</v>
      </c>
    </row>
    <row r="39" spans="1:5" x14ac:dyDescent="0.35">
      <c r="A39" s="55" t="s">
        <v>1749</v>
      </c>
      <c r="B39" s="405" t="s">
        <v>1852</v>
      </c>
      <c r="C39" s="405">
        <v>9</v>
      </c>
      <c r="D39" s="405">
        <v>1</v>
      </c>
      <c r="E39" s="55">
        <f t="shared" si="0"/>
        <v>36</v>
      </c>
    </row>
    <row r="40" spans="1:5" x14ac:dyDescent="0.35">
      <c r="A40" s="55" t="s">
        <v>1749</v>
      </c>
      <c r="B40" s="405" t="s">
        <v>1852</v>
      </c>
      <c r="C40" s="405">
        <v>10</v>
      </c>
      <c r="D40" s="405">
        <v>1</v>
      </c>
      <c r="E40" s="55">
        <f t="shared" si="0"/>
        <v>36</v>
      </c>
    </row>
    <row r="41" spans="1:5" x14ac:dyDescent="0.35">
      <c r="A41" s="55" t="s">
        <v>1749</v>
      </c>
      <c r="B41" s="405" t="s">
        <v>1852</v>
      </c>
      <c r="C41" s="405">
        <v>14</v>
      </c>
      <c r="D41" s="405">
        <v>5</v>
      </c>
      <c r="E41" s="55">
        <f t="shared" si="0"/>
        <v>180</v>
      </c>
    </row>
    <row r="42" spans="1:5" x14ac:dyDescent="0.35">
      <c r="A42" s="55" t="s">
        <v>1749</v>
      </c>
      <c r="B42" s="405" t="s">
        <v>1852</v>
      </c>
      <c r="C42" s="405">
        <v>15</v>
      </c>
      <c r="D42" s="405">
        <v>8</v>
      </c>
      <c r="E42" s="55">
        <f t="shared" si="0"/>
        <v>288</v>
      </c>
    </row>
    <row r="43" spans="1:5" x14ac:dyDescent="0.35">
      <c r="A43" s="55" t="s">
        <v>1749</v>
      </c>
      <c r="B43" s="405" t="s">
        <v>1853</v>
      </c>
      <c r="C43" s="405">
        <v>5</v>
      </c>
      <c r="D43" s="405">
        <v>5</v>
      </c>
      <c r="E43" s="55">
        <f t="shared" si="0"/>
        <v>180</v>
      </c>
    </row>
    <row r="44" spans="1:5" ht="15" thickBot="1" x14ac:dyDescent="0.4">
      <c r="A44" s="55" t="s">
        <v>1749</v>
      </c>
      <c r="B44" s="405" t="s">
        <v>1851</v>
      </c>
      <c r="C44" s="405">
        <v>283</v>
      </c>
      <c r="D44" s="405">
        <v>2</v>
      </c>
      <c r="E44" s="55">
        <f t="shared" si="0"/>
        <v>72</v>
      </c>
    </row>
    <row r="45" spans="1:5" ht="15" thickBot="1" x14ac:dyDescent="0.4">
      <c r="A45" s="14"/>
      <c r="B45" s="14"/>
      <c r="C45" s="139"/>
      <c r="D45" s="130">
        <f>SUM(D2:D44)</f>
        <v>112</v>
      </c>
      <c r="E45" s="130">
        <f>SUM(E2:E44)</f>
        <v>4032</v>
      </c>
    </row>
    <row r="47" spans="1:5" x14ac:dyDescent="0.35">
      <c r="A47" s="8" t="s">
        <v>30</v>
      </c>
      <c r="B47" s="13" t="s">
        <v>1856</v>
      </c>
      <c r="C47" s="3"/>
      <c r="D47" s="3"/>
      <c r="E47" s="3"/>
    </row>
    <row r="48" spans="1:5" x14ac:dyDescent="0.35">
      <c r="A48" s="8" t="s">
        <v>32</v>
      </c>
      <c r="B48" s="13" t="s">
        <v>33</v>
      </c>
      <c r="C48" s="3"/>
      <c r="D48" s="3"/>
      <c r="E48" s="3"/>
    </row>
    <row r="49" spans="1:5" x14ac:dyDescent="0.35">
      <c r="A49" s="112" t="s">
        <v>34</v>
      </c>
      <c r="B49" s="113" t="s">
        <v>35</v>
      </c>
      <c r="C49" s="3"/>
      <c r="D49" s="3"/>
      <c r="E49" s="3"/>
    </row>
    <row r="50" spans="1:5" ht="28" x14ac:dyDescent="0.35">
      <c r="A50" s="8" t="s">
        <v>36</v>
      </c>
      <c r="B50" s="14" t="s">
        <v>37</v>
      </c>
      <c r="C50" s="14" t="s">
        <v>38</v>
      </c>
      <c r="D50" s="14" t="s">
        <v>39</v>
      </c>
      <c r="E50" s="14" t="s">
        <v>40</v>
      </c>
    </row>
    <row r="51" spans="1:5" x14ac:dyDescent="0.35">
      <c r="A51" s="2"/>
      <c r="B51" s="2"/>
      <c r="C51" s="2"/>
      <c r="D51" s="2"/>
      <c r="E51" s="2"/>
    </row>
    <row r="52" spans="1:5" x14ac:dyDescent="0.35">
      <c r="A52" s="2"/>
      <c r="B52" s="2"/>
      <c r="C52" s="2"/>
      <c r="D52" s="2"/>
      <c r="E52" s="350" t="s">
        <v>90</v>
      </c>
    </row>
  </sheetData>
  <hyperlinks>
    <hyperlink ref="E52" location="'Курортный район'!A1" display="Вернуться к району" xr:uid="{00000000-0004-0000-28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5"/>
  <sheetViews>
    <sheetView topLeftCell="A2" workbookViewId="0">
      <selection activeCell="E20" sqref="E20"/>
    </sheetView>
  </sheetViews>
  <sheetFormatPr defaultColWidth="8.81640625" defaultRowHeight="14.5" x14ac:dyDescent="0.35"/>
  <cols>
    <col min="1" max="1" width="24" customWidth="1"/>
    <col min="2" max="2" width="32.81640625" customWidth="1"/>
    <col min="3" max="3" width="17.1796875" customWidth="1"/>
    <col min="4" max="4" width="18.453125" customWidth="1"/>
    <col min="5" max="5" width="22.81640625" customWidth="1"/>
  </cols>
  <sheetData>
    <row r="1" spans="1:5" x14ac:dyDescent="0.35">
      <c r="A1" s="103" t="s">
        <v>10</v>
      </c>
      <c r="B1" s="103" t="s">
        <v>11</v>
      </c>
      <c r="C1" s="103" t="s">
        <v>12</v>
      </c>
      <c r="D1" s="103" t="s">
        <v>230</v>
      </c>
      <c r="E1" s="104" t="s">
        <v>14</v>
      </c>
    </row>
    <row r="2" spans="1:5" x14ac:dyDescent="0.35">
      <c r="A2" s="31" t="s">
        <v>1834</v>
      </c>
      <c r="B2" s="26" t="s">
        <v>1835</v>
      </c>
      <c r="C2" s="26">
        <v>1</v>
      </c>
      <c r="D2" s="200">
        <v>5</v>
      </c>
      <c r="E2" s="35">
        <v>278</v>
      </c>
    </row>
    <row r="3" spans="1:5" x14ac:dyDescent="0.35">
      <c r="A3" s="31" t="s">
        <v>1834</v>
      </c>
      <c r="B3" s="26" t="s">
        <v>1835</v>
      </c>
      <c r="C3" s="26">
        <v>7</v>
      </c>
      <c r="D3" s="27">
        <v>5</v>
      </c>
      <c r="E3" s="35">
        <v>278</v>
      </c>
    </row>
    <row r="4" spans="1:5" x14ac:dyDescent="0.35">
      <c r="A4" s="31" t="s">
        <v>1834</v>
      </c>
      <c r="B4" s="26" t="s">
        <v>1835</v>
      </c>
      <c r="C4" s="26">
        <v>11</v>
      </c>
      <c r="D4" s="27">
        <v>3</v>
      </c>
      <c r="E4" s="35">
        <v>172</v>
      </c>
    </row>
    <row r="5" spans="1:5" x14ac:dyDescent="0.35">
      <c r="A5" s="31" t="s">
        <v>1834</v>
      </c>
      <c r="B5" s="26" t="s">
        <v>1836</v>
      </c>
      <c r="C5" s="26">
        <v>1</v>
      </c>
      <c r="D5" s="27">
        <v>5</v>
      </c>
      <c r="E5" s="35">
        <v>171</v>
      </c>
    </row>
    <row r="6" spans="1:5" x14ac:dyDescent="0.35">
      <c r="A6" s="31" t="s">
        <v>1834</v>
      </c>
      <c r="B6" s="26" t="s">
        <v>1836</v>
      </c>
      <c r="C6" s="26">
        <v>3</v>
      </c>
      <c r="D6" s="27">
        <v>5</v>
      </c>
      <c r="E6" s="35">
        <v>171</v>
      </c>
    </row>
    <row r="7" spans="1:5" x14ac:dyDescent="0.35">
      <c r="A7" s="31" t="s">
        <v>1834</v>
      </c>
      <c r="B7" s="26" t="s">
        <v>1836</v>
      </c>
      <c r="C7" s="26">
        <v>9</v>
      </c>
      <c r="D7" s="27">
        <v>4</v>
      </c>
      <c r="E7" s="35">
        <v>296</v>
      </c>
    </row>
    <row r="8" spans="1:5" x14ac:dyDescent="0.35">
      <c r="A8" s="31" t="s">
        <v>1834</v>
      </c>
      <c r="B8" s="26" t="s">
        <v>1836</v>
      </c>
      <c r="C8" s="26">
        <v>11</v>
      </c>
      <c r="D8" s="27">
        <v>4</v>
      </c>
      <c r="E8" s="35">
        <v>318</v>
      </c>
    </row>
    <row r="9" spans="1:5" x14ac:dyDescent="0.35">
      <c r="A9" s="31" t="s">
        <v>1834</v>
      </c>
      <c r="B9" s="26" t="s">
        <v>1837</v>
      </c>
      <c r="C9" s="26">
        <v>1</v>
      </c>
      <c r="D9" s="27">
        <v>4</v>
      </c>
      <c r="E9" s="35">
        <v>306</v>
      </c>
    </row>
    <row r="10" spans="1:5" x14ac:dyDescent="0.35">
      <c r="A10" s="31" t="s">
        <v>1834</v>
      </c>
      <c r="B10" s="26" t="s">
        <v>1837</v>
      </c>
      <c r="C10" s="26">
        <v>3</v>
      </c>
      <c r="D10" s="27">
        <v>4</v>
      </c>
      <c r="E10" s="35">
        <v>316</v>
      </c>
    </row>
    <row r="11" spans="1:5" x14ac:dyDescent="0.35">
      <c r="A11" s="31" t="s">
        <v>1834</v>
      </c>
      <c r="B11" s="26" t="s">
        <v>1838</v>
      </c>
      <c r="C11" s="26">
        <v>16</v>
      </c>
      <c r="D11" s="27">
        <v>10</v>
      </c>
      <c r="E11" s="35">
        <v>540</v>
      </c>
    </row>
    <row r="12" spans="1:5" x14ac:dyDescent="0.35">
      <c r="A12" s="309"/>
      <c r="B12" s="309"/>
      <c r="C12" s="309"/>
      <c r="D12" s="335">
        <f>SUM(D2:D11)</f>
        <v>49</v>
      </c>
      <c r="E12" s="335">
        <f>SUM(E2:E11)</f>
        <v>2846</v>
      </c>
    </row>
    <row r="14" spans="1:5" x14ac:dyDescent="0.35">
      <c r="A14" s="7" t="s">
        <v>30</v>
      </c>
      <c r="B14" s="27" t="s">
        <v>561</v>
      </c>
      <c r="C14" s="196"/>
      <c r="D14" s="196"/>
      <c r="E14" s="196"/>
    </row>
    <row r="15" spans="1:5" x14ac:dyDescent="0.35">
      <c r="A15" s="7" t="s">
        <v>32</v>
      </c>
      <c r="B15" s="27" t="s">
        <v>33</v>
      </c>
      <c r="C15" s="196"/>
      <c r="D15" s="196"/>
      <c r="E15" s="196"/>
    </row>
    <row r="16" spans="1:5" x14ac:dyDescent="0.35">
      <c r="A16" s="9" t="s">
        <v>34</v>
      </c>
      <c r="B16" s="30" t="s">
        <v>35</v>
      </c>
      <c r="C16" s="196"/>
      <c r="D16" s="196"/>
      <c r="E16" s="196"/>
    </row>
    <row r="17" spans="1:7" ht="28" x14ac:dyDescent="0.35">
      <c r="A17" s="8" t="s">
        <v>36</v>
      </c>
      <c r="B17" s="14"/>
      <c r="C17" s="14" t="s">
        <v>1425</v>
      </c>
      <c r="D17" s="14" t="s">
        <v>1414</v>
      </c>
      <c r="E17" s="14"/>
    </row>
    <row r="20" spans="1:7" x14ac:dyDescent="0.35">
      <c r="E20" s="47" t="s">
        <v>90</v>
      </c>
    </row>
    <row r="23" spans="1:7" x14ac:dyDescent="0.35">
      <c r="A23" s="103" t="s">
        <v>10</v>
      </c>
      <c r="B23" s="103" t="s">
        <v>11</v>
      </c>
      <c r="C23" s="103" t="s">
        <v>12</v>
      </c>
      <c r="D23" s="103" t="s">
        <v>230</v>
      </c>
      <c r="E23" s="104" t="s">
        <v>14</v>
      </c>
    </row>
    <row r="24" spans="1:7" x14ac:dyDescent="0.35">
      <c r="A24" s="31" t="s">
        <v>1957</v>
      </c>
      <c r="B24" s="26" t="s">
        <v>1837</v>
      </c>
      <c r="C24" s="26" t="s">
        <v>888</v>
      </c>
      <c r="D24" s="200">
        <v>3</v>
      </c>
      <c r="E24" s="35">
        <v>330</v>
      </c>
    </row>
    <row r="25" spans="1:7" x14ac:dyDescent="0.35">
      <c r="A25" s="31" t="s">
        <v>1957</v>
      </c>
      <c r="B25" s="26" t="s">
        <v>1837</v>
      </c>
      <c r="C25" s="26" t="s">
        <v>1977</v>
      </c>
      <c r="D25" s="27">
        <v>2</v>
      </c>
      <c r="E25" s="35">
        <v>110</v>
      </c>
    </row>
    <row r="26" spans="1:7" x14ac:dyDescent="0.35">
      <c r="A26" s="31" t="s">
        <v>1957</v>
      </c>
      <c r="B26" s="26" t="s">
        <v>1837</v>
      </c>
      <c r="C26" s="26" t="s">
        <v>1978</v>
      </c>
      <c r="D26" s="27">
        <v>1</v>
      </c>
      <c r="E26" s="35">
        <v>135</v>
      </c>
    </row>
    <row r="27" spans="1:7" x14ac:dyDescent="0.35">
      <c r="A27" s="31" t="s">
        <v>1957</v>
      </c>
      <c r="B27" s="26" t="s">
        <v>1958</v>
      </c>
      <c r="C27" s="192" t="s">
        <v>1959</v>
      </c>
      <c r="D27" s="27">
        <v>5</v>
      </c>
      <c r="E27" s="35">
        <v>605</v>
      </c>
      <c r="G27" s="236"/>
    </row>
    <row r="28" spans="1:7" x14ac:dyDescent="0.35">
      <c r="A28" s="309"/>
      <c r="B28" s="309"/>
      <c r="C28" s="309"/>
      <c r="D28" s="335">
        <f>SUM(D24:D27)</f>
        <v>11</v>
      </c>
      <c r="E28" s="335">
        <f>SUM(E24:E27)</f>
        <v>1180</v>
      </c>
    </row>
    <row r="30" spans="1:7" x14ac:dyDescent="0.35">
      <c r="A30" s="7" t="s">
        <v>30</v>
      </c>
      <c r="B30" s="27" t="s">
        <v>561</v>
      </c>
      <c r="C30" s="196"/>
      <c r="D30" s="196"/>
      <c r="E30" s="196"/>
    </row>
    <row r="31" spans="1:7" x14ac:dyDescent="0.35">
      <c r="A31" s="7" t="s">
        <v>32</v>
      </c>
      <c r="B31" s="27" t="s">
        <v>33</v>
      </c>
      <c r="C31" s="196"/>
      <c r="D31" s="196"/>
      <c r="E31" s="196"/>
    </row>
    <row r="32" spans="1:7" x14ac:dyDescent="0.35">
      <c r="A32" s="9" t="s">
        <v>34</v>
      </c>
      <c r="B32" s="30" t="s">
        <v>35</v>
      </c>
      <c r="C32" s="196"/>
      <c r="D32" s="196"/>
      <c r="E32" s="196"/>
    </row>
    <row r="33" spans="1:5" ht="28" x14ac:dyDescent="0.35">
      <c r="A33" s="8" t="s">
        <v>36</v>
      </c>
      <c r="B33" s="14"/>
      <c r="C33" s="14"/>
      <c r="D33" s="14" t="s">
        <v>1414</v>
      </c>
      <c r="E33" s="14"/>
    </row>
    <row r="35" spans="1:5" x14ac:dyDescent="0.35">
      <c r="E35" s="47" t="s">
        <v>90</v>
      </c>
    </row>
  </sheetData>
  <hyperlinks>
    <hyperlink ref="E20" location="'Ломоносовский район'!A1" display="Вернуться к району" xr:uid="{00000000-0004-0000-2900-000000000000}"/>
    <hyperlink ref="E35" location="'Ломоносовский район'!A1" display="Вернуться к району" xr:uid="{00000000-0004-0000-2900-000001000000}"/>
  </hyperlinks>
  <pageMargins left="0.7" right="0.7" top="0.75" bottom="0.75" header="0.3" footer="0.3"/>
  <pageSetup paperSize="9" orientation="portrait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14"/>
  <sheetViews>
    <sheetView workbookViewId="0">
      <selection activeCell="E14" sqref="E14"/>
    </sheetView>
  </sheetViews>
  <sheetFormatPr defaultRowHeight="14.5" x14ac:dyDescent="0.35"/>
  <cols>
    <col min="1" max="1" width="27" customWidth="1"/>
    <col min="2" max="2" width="20.453125" customWidth="1"/>
    <col min="3" max="3" width="11.54296875" customWidth="1"/>
    <col min="4" max="4" width="15.81640625" customWidth="1"/>
    <col min="5" max="5" width="19.81640625" customWidth="1"/>
  </cols>
  <sheetData>
    <row r="1" spans="1:5" x14ac:dyDescent="0.35">
      <c r="A1" s="103" t="s">
        <v>10</v>
      </c>
      <c r="B1" s="103" t="s">
        <v>11</v>
      </c>
      <c r="C1" s="103" t="s">
        <v>12</v>
      </c>
      <c r="D1" s="103" t="s">
        <v>230</v>
      </c>
      <c r="E1" s="104" t="s">
        <v>14</v>
      </c>
    </row>
    <row r="2" spans="1:5" ht="15.75" customHeight="1" x14ac:dyDescent="0.35">
      <c r="A2" s="31" t="s">
        <v>1971</v>
      </c>
      <c r="B2" s="26" t="s">
        <v>1972</v>
      </c>
      <c r="C2" s="26">
        <v>16</v>
      </c>
      <c r="D2" s="200">
        <v>3</v>
      </c>
      <c r="E2" s="35">
        <v>532</v>
      </c>
    </row>
    <row r="3" spans="1:5" ht="15.75" customHeight="1" x14ac:dyDescent="0.35">
      <c r="A3" s="31" t="s">
        <v>1971</v>
      </c>
      <c r="B3" s="26" t="s">
        <v>1972</v>
      </c>
      <c r="C3" s="26" t="s">
        <v>1973</v>
      </c>
      <c r="D3" s="27">
        <v>3</v>
      </c>
      <c r="E3" s="35">
        <v>439</v>
      </c>
    </row>
    <row r="4" spans="1:5" ht="14.25" customHeight="1" x14ac:dyDescent="0.35">
      <c r="A4" s="31" t="s">
        <v>1971</v>
      </c>
      <c r="B4" s="26" t="s">
        <v>1972</v>
      </c>
      <c r="C4" s="26" t="s">
        <v>1974</v>
      </c>
      <c r="D4" s="27">
        <v>2</v>
      </c>
      <c r="E4" s="35">
        <v>207</v>
      </c>
    </row>
    <row r="5" spans="1:5" ht="14.25" customHeight="1" x14ac:dyDescent="0.35">
      <c r="A5" s="31" t="s">
        <v>1971</v>
      </c>
      <c r="B5" s="26" t="s">
        <v>1972</v>
      </c>
      <c r="C5" s="26" t="s">
        <v>1975</v>
      </c>
      <c r="D5" s="27">
        <v>1</v>
      </c>
      <c r="E5" s="35">
        <v>136</v>
      </c>
    </row>
    <row r="6" spans="1:5" ht="15" customHeight="1" x14ac:dyDescent="0.35">
      <c r="A6" s="31" t="s">
        <v>1971</v>
      </c>
      <c r="B6" s="26" t="s">
        <v>1972</v>
      </c>
      <c r="C6" s="192" t="s">
        <v>1976</v>
      </c>
      <c r="D6" s="27">
        <v>1</v>
      </c>
      <c r="E6" s="35">
        <v>163</v>
      </c>
    </row>
    <row r="7" spans="1:5" x14ac:dyDescent="0.35">
      <c r="A7" s="309"/>
      <c r="B7" s="309"/>
      <c r="C7" s="309"/>
      <c r="D7" s="335">
        <f>SUM(D2:D6)</f>
        <v>10</v>
      </c>
      <c r="E7" s="335">
        <f>SUM(E2:E6)</f>
        <v>1477</v>
      </c>
    </row>
    <row r="9" spans="1:5" x14ac:dyDescent="0.35">
      <c r="A9" s="7" t="s">
        <v>30</v>
      </c>
      <c r="B9" s="27" t="s">
        <v>561</v>
      </c>
      <c r="C9" s="196"/>
      <c r="D9" s="196"/>
      <c r="E9" s="196"/>
    </row>
    <row r="10" spans="1:5" x14ac:dyDescent="0.35">
      <c r="A10" s="7" t="s">
        <v>32</v>
      </c>
      <c r="B10" s="27" t="s">
        <v>33</v>
      </c>
      <c r="C10" s="196"/>
      <c r="D10" s="196"/>
      <c r="E10" s="196"/>
    </row>
    <row r="11" spans="1:5" x14ac:dyDescent="0.35">
      <c r="A11" s="9" t="s">
        <v>34</v>
      </c>
      <c r="B11" s="30" t="s">
        <v>35</v>
      </c>
      <c r="C11" s="196"/>
      <c r="D11" s="196"/>
      <c r="E11" s="196"/>
    </row>
    <row r="12" spans="1:5" ht="28" x14ac:dyDescent="0.35">
      <c r="A12" s="8" t="s">
        <v>36</v>
      </c>
      <c r="B12" s="14"/>
      <c r="C12" s="14"/>
      <c r="D12" s="14" t="s">
        <v>1414</v>
      </c>
      <c r="E12" s="14"/>
    </row>
    <row r="14" spans="1:5" x14ac:dyDescent="0.35">
      <c r="E14" s="47" t="s">
        <v>90</v>
      </c>
    </row>
  </sheetData>
  <hyperlinks>
    <hyperlink ref="E14" location="'Всеволожский (Янино-1)'!A1" display="Вернуться к району" xr:uid="{00000000-0004-0000-2A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26.26953125" customWidth="1"/>
    <col min="2" max="2" width="22.7265625" customWidth="1"/>
    <col min="3" max="3" width="16" customWidth="1"/>
    <col min="4" max="4" width="16.1796875" customWidth="1"/>
    <col min="5" max="5" width="15.26953125" customWidth="1"/>
    <col min="6" max="6" width="14.1796875" customWidth="1"/>
    <col min="7" max="7" width="16.453125" customWidth="1"/>
  </cols>
  <sheetData>
    <row r="1" spans="1:8" ht="15" thickBot="1" x14ac:dyDescent="0.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8" ht="15" thickBot="1" x14ac:dyDescent="0.4">
      <c r="A2" s="578" t="s">
        <v>7</v>
      </c>
      <c r="B2" s="579"/>
      <c r="C2" s="580"/>
      <c r="D2" s="37">
        <v>1600</v>
      </c>
      <c r="E2" s="37">
        <v>750</v>
      </c>
      <c r="F2" s="37">
        <v>420</v>
      </c>
      <c r="G2" s="37">
        <v>250</v>
      </c>
    </row>
    <row r="3" spans="1:8" ht="15" thickBot="1" x14ac:dyDescent="0.4">
      <c r="A3" s="51" t="s">
        <v>863</v>
      </c>
      <c r="B3" s="52" t="s">
        <v>9</v>
      </c>
      <c r="C3" s="100">
        <f>'АП Фрунзенский'!D37</f>
        <v>173</v>
      </c>
      <c r="D3" s="54">
        <f>C3*D2</f>
        <v>276800</v>
      </c>
      <c r="E3" s="54">
        <f>C3*E2</f>
        <v>129750</v>
      </c>
      <c r="F3" s="54">
        <f>C3*F2</f>
        <v>72660</v>
      </c>
      <c r="G3" s="54">
        <f>C3*G2</f>
        <v>43250</v>
      </c>
      <c r="H3" s="402"/>
    </row>
    <row r="4" spans="1:8" ht="15" thickBot="1" x14ac:dyDescent="0.4">
      <c r="A4" s="51" t="s">
        <v>864</v>
      </c>
      <c r="B4" s="52" t="s">
        <v>9</v>
      </c>
      <c r="C4" s="100">
        <f>'АП Фрунзенский'!D71</f>
        <v>127</v>
      </c>
      <c r="D4" s="54">
        <f>C4*D2</f>
        <v>203200</v>
      </c>
      <c r="E4" s="54">
        <f>C4*E2</f>
        <v>95250</v>
      </c>
      <c r="F4" s="54">
        <f>C4*F2</f>
        <v>53340</v>
      </c>
      <c r="G4" s="54">
        <f>C4*G2</f>
        <v>31750</v>
      </c>
      <c r="H4" s="402"/>
    </row>
    <row r="5" spans="1:8" ht="15" thickBot="1" x14ac:dyDescent="0.4">
      <c r="A5" s="51" t="s">
        <v>865</v>
      </c>
      <c r="B5" s="52" t="s">
        <v>9</v>
      </c>
      <c r="C5" s="100">
        <v>194</v>
      </c>
      <c r="D5" s="54">
        <f>C5*D2</f>
        <v>310400</v>
      </c>
      <c r="E5" s="54">
        <f>C5*E2</f>
        <v>145500</v>
      </c>
      <c r="F5" s="54">
        <f>C5*F2</f>
        <v>81480</v>
      </c>
      <c r="G5" s="54">
        <f>C5*G2</f>
        <v>48500</v>
      </c>
      <c r="H5" s="402"/>
    </row>
    <row r="6" spans="1:8" ht="15" thickBot="1" x14ac:dyDescent="0.4">
      <c r="A6" s="51" t="s">
        <v>866</v>
      </c>
      <c r="B6" s="52" t="s">
        <v>9</v>
      </c>
      <c r="C6" s="100">
        <f>'АП Фрунзенский'!D156</f>
        <v>217</v>
      </c>
      <c r="D6" s="54">
        <f>C6*D2</f>
        <v>347200</v>
      </c>
      <c r="E6" s="54">
        <f>C6*E2</f>
        <v>162750</v>
      </c>
      <c r="F6" s="54">
        <f>C6*F2</f>
        <v>91140</v>
      </c>
      <c r="G6" s="54">
        <f>C6*G2</f>
        <v>54250</v>
      </c>
      <c r="H6" s="402"/>
    </row>
    <row r="7" spans="1:8" ht="15" thickBot="1" x14ac:dyDescent="0.4">
      <c r="A7" s="51" t="s">
        <v>867</v>
      </c>
      <c r="B7" s="52" t="s">
        <v>9</v>
      </c>
      <c r="C7" s="100">
        <f>'АП Фрунзенский'!D201</f>
        <v>134</v>
      </c>
      <c r="D7" s="54">
        <f>C7*D2</f>
        <v>214400</v>
      </c>
      <c r="E7" s="54">
        <f>C7*E2</f>
        <v>100500</v>
      </c>
      <c r="F7" s="54">
        <f>C7*F2</f>
        <v>56280</v>
      </c>
      <c r="G7" s="54">
        <f>C7*G2</f>
        <v>33500</v>
      </c>
    </row>
    <row r="8" spans="1:8" ht="15" thickBot="1" x14ac:dyDescent="0.4">
      <c r="A8" s="39" t="s">
        <v>89</v>
      </c>
      <c r="B8" s="39"/>
      <c r="C8" s="40">
        <f>SUM(C3:C7)</f>
        <v>845</v>
      </c>
      <c r="D8" s="41">
        <f>SUM(D3:D7)</f>
        <v>1352000</v>
      </c>
      <c r="E8" s="41">
        <f>SUM(E3:E7)</f>
        <v>633750</v>
      </c>
      <c r="F8" s="41">
        <f>SUM(F3:F7)</f>
        <v>354900</v>
      </c>
      <c r="G8" s="41">
        <f>SUM(G3:G7)</f>
        <v>211250</v>
      </c>
    </row>
    <row r="9" spans="1:8" ht="15" thickBot="1" x14ac:dyDescent="0.4"/>
    <row r="10" spans="1:8" ht="16" thickBot="1" x14ac:dyDescent="0.4">
      <c r="A10" s="578" t="s">
        <v>7</v>
      </c>
      <c r="B10" s="579"/>
      <c r="C10" s="580"/>
      <c r="D10" s="37">
        <v>2500</v>
      </c>
      <c r="E10" s="101">
        <v>1400</v>
      </c>
      <c r="F10" s="101">
        <v>750</v>
      </c>
      <c r="G10" s="101">
        <v>430</v>
      </c>
    </row>
    <row r="11" spans="1:8" ht="15" thickBot="1" x14ac:dyDescent="0.4">
      <c r="A11" s="51" t="s">
        <v>868</v>
      </c>
      <c r="B11" s="52" t="s">
        <v>9</v>
      </c>
      <c r="C11" s="100">
        <f>'АП Фрунзенский'!D220</f>
        <v>62</v>
      </c>
      <c r="D11" s="54">
        <f>C11*D10</f>
        <v>155000</v>
      </c>
      <c r="E11" s="54">
        <f>C11*E10</f>
        <v>86800</v>
      </c>
      <c r="F11" s="54">
        <f>C11*F10</f>
        <v>46500</v>
      </c>
      <c r="G11" s="54">
        <f>C11*G10</f>
        <v>26660</v>
      </c>
    </row>
    <row r="12" spans="1:8" ht="15" thickBot="1" x14ac:dyDescent="0.4"/>
    <row r="13" spans="1:8" ht="16" thickBot="1" x14ac:dyDescent="0.4">
      <c r="A13" s="578" t="s">
        <v>7</v>
      </c>
      <c r="B13" s="579"/>
      <c r="C13" s="580"/>
      <c r="D13" s="37">
        <v>3000</v>
      </c>
      <c r="E13" s="37">
        <v>1650</v>
      </c>
      <c r="F13" s="37">
        <v>900</v>
      </c>
      <c r="G13" s="101">
        <v>540</v>
      </c>
    </row>
    <row r="14" spans="1:8" ht="15" thickBot="1" x14ac:dyDescent="0.4">
      <c r="A14" s="51" t="s">
        <v>869</v>
      </c>
      <c r="B14" s="52" t="s">
        <v>9</v>
      </c>
      <c r="C14" s="100">
        <f>'АП Фрунзенский'!D232</f>
        <v>48</v>
      </c>
      <c r="D14" s="54">
        <f>C14*D13</f>
        <v>144000</v>
      </c>
      <c r="E14" s="54">
        <f>C14*E13</f>
        <v>79200</v>
      </c>
      <c r="F14" s="54">
        <f>C14*F13</f>
        <v>43200</v>
      </c>
      <c r="G14" s="54">
        <f>C14*G13</f>
        <v>25920</v>
      </c>
    </row>
    <row r="15" spans="1:8" ht="15" thickBot="1" x14ac:dyDescent="0.4"/>
    <row r="16" spans="1:8" ht="16" thickBot="1" x14ac:dyDescent="0.4">
      <c r="A16" s="578" t="s">
        <v>7</v>
      </c>
      <c r="B16" s="579"/>
      <c r="C16" s="580"/>
      <c r="D16" s="37"/>
      <c r="E16" s="37">
        <v>1080</v>
      </c>
      <c r="F16" s="37">
        <v>650</v>
      </c>
      <c r="G16" s="101"/>
    </row>
    <row r="17" spans="1:7" ht="15" thickBot="1" x14ac:dyDescent="0.4">
      <c r="A17" s="51" t="s">
        <v>870</v>
      </c>
      <c r="B17" s="52" t="s">
        <v>9</v>
      </c>
      <c r="C17" s="100">
        <f>'АП Фрунзенский'!D253</f>
        <v>60</v>
      </c>
      <c r="D17" s="54"/>
      <c r="E17" s="54">
        <f>C17*E16</f>
        <v>64800</v>
      </c>
      <c r="F17" s="54">
        <f>C17*F16</f>
        <v>39000</v>
      </c>
      <c r="G17" s="54"/>
    </row>
    <row r="18" spans="1:7" ht="15" thickBot="1" x14ac:dyDescent="0.4"/>
    <row r="19" spans="1:7" ht="15.5" thickBot="1" x14ac:dyDescent="0.4">
      <c r="A19" s="88" t="s">
        <v>159</v>
      </c>
      <c r="B19" s="88" t="s">
        <v>1</v>
      </c>
      <c r="C19" s="89" t="s">
        <v>2</v>
      </c>
      <c r="D19" s="89" t="s">
        <v>160</v>
      </c>
      <c r="E19" s="89" t="s">
        <v>161</v>
      </c>
    </row>
    <row r="20" spans="1:7" ht="16" thickBot="1" x14ac:dyDescent="0.4">
      <c r="A20" s="49" t="s">
        <v>871</v>
      </c>
      <c r="B20" s="91" t="s">
        <v>163</v>
      </c>
      <c r="C20" s="97">
        <f>'АП Фрунзенский'!D263</f>
        <v>2</v>
      </c>
      <c r="D20" s="93">
        <v>18100</v>
      </c>
      <c r="E20" s="93">
        <v>15400</v>
      </c>
    </row>
    <row r="21" spans="1:7" ht="16" thickBot="1" x14ac:dyDescent="0.4">
      <c r="A21" s="49" t="s">
        <v>872</v>
      </c>
      <c r="B21" s="91" t="s">
        <v>163</v>
      </c>
      <c r="C21" s="97">
        <f>'АП Фрунзенский'!D272</f>
        <v>2</v>
      </c>
      <c r="D21" s="93">
        <v>9300</v>
      </c>
      <c r="E21" s="93">
        <v>7900</v>
      </c>
    </row>
    <row r="22" spans="1:7" ht="16" thickBot="1" x14ac:dyDescent="0.4">
      <c r="A22" s="49" t="s">
        <v>873</v>
      </c>
      <c r="B22" s="91" t="s">
        <v>163</v>
      </c>
      <c r="C22" s="97">
        <f>'АП Фрунзенский'!D281</f>
        <v>2</v>
      </c>
      <c r="D22" s="93">
        <v>12900</v>
      </c>
      <c r="E22" s="93">
        <v>10900</v>
      </c>
    </row>
    <row r="23" spans="1:7" ht="16" thickBot="1" x14ac:dyDescent="0.4">
      <c r="A23" s="49" t="s">
        <v>874</v>
      </c>
      <c r="B23" s="91" t="s">
        <v>163</v>
      </c>
      <c r="C23" s="97">
        <f>'АП Фрунзенский'!D290</f>
        <v>2</v>
      </c>
      <c r="D23" s="93">
        <v>7200</v>
      </c>
      <c r="E23" s="93">
        <v>6300</v>
      </c>
    </row>
    <row r="24" spans="1:7" ht="16" thickBot="1" x14ac:dyDescent="0.4">
      <c r="A24" s="49" t="s">
        <v>875</v>
      </c>
      <c r="B24" s="91" t="s">
        <v>163</v>
      </c>
      <c r="C24" s="97">
        <f>'АП Фрунзенский'!D299</f>
        <v>4</v>
      </c>
      <c r="D24" s="93">
        <v>12600</v>
      </c>
      <c r="E24" s="93">
        <v>10700</v>
      </c>
    </row>
    <row r="25" spans="1:7" ht="16" thickBot="1" x14ac:dyDescent="0.4">
      <c r="A25" s="49" t="s">
        <v>1912</v>
      </c>
      <c r="B25" s="91" t="s">
        <v>163</v>
      </c>
      <c r="C25" s="97">
        <f>'АП Фрунзенский'!D308</f>
        <v>5</v>
      </c>
      <c r="D25" s="93">
        <v>16100</v>
      </c>
      <c r="E25" s="93">
        <v>13600</v>
      </c>
    </row>
    <row r="26" spans="1:7" ht="16" thickBot="1" x14ac:dyDescent="0.4">
      <c r="A26" s="49" t="s">
        <v>1913</v>
      </c>
      <c r="B26" s="91" t="s">
        <v>163</v>
      </c>
      <c r="C26" s="97">
        <f>'АП Фрунзенский'!D317</f>
        <v>4</v>
      </c>
      <c r="D26" s="93">
        <v>10200</v>
      </c>
      <c r="E26" s="93">
        <v>8600</v>
      </c>
    </row>
    <row r="27" spans="1:7" ht="15" thickBot="1" x14ac:dyDescent="0.4">
      <c r="A27" s="39" t="s">
        <v>89</v>
      </c>
      <c r="B27" s="39"/>
      <c r="C27" s="40">
        <f>C20+C21+C22+C23+C24+C25+C26</f>
        <v>21</v>
      </c>
      <c r="D27" s="86">
        <f>D20+D21+D22+D23+D24+D25+D26</f>
        <v>86400</v>
      </c>
      <c r="E27" s="41">
        <f>E20+E21+E22+E23+E24+E25+E26</f>
        <v>73400</v>
      </c>
    </row>
    <row r="29" spans="1:7" ht="15" thickBot="1" x14ac:dyDescent="0.4"/>
    <row r="30" spans="1:7" ht="15" thickBot="1" x14ac:dyDescent="0.4">
      <c r="A30" s="156" t="s">
        <v>89</v>
      </c>
      <c r="B30" s="157">
        <f>C8+C11+C14+C17+C27</f>
        <v>1036</v>
      </c>
      <c r="D30" s="568" t="s">
        <v>1043</v>
      </c>
      <c r="E30" s="568"/>
    </row>
  </sheetData>
  <mergeCells count="5">
    <mergeCell ref="A2:C2"/>
    <mergeCell ref="A10:C10"/>
    <mergeCell ref="A13:C13"/>
    <mergeCell ref="A16:C16"/>
    <mergeCell ref="D30:E30"/>
  </mergeCells>
  <hyperlinks>
    <hyperlink ref="A3" location="Фрунзенский1" display="Фрунзенский 1" xr:uid="{00000000-0004-0000-0300-000000000000}"/>
    <hyperlink ref="A4" location="Фрунзенский2" display="Фрунзенский 2" xr:uid="{00000000-0004-0000-0300-000001000000}"/>
    <hyperlink ref="A5" location="Фрунзенский3" display="Фрунзенский 3" xr:uid="{00000000-0004-0000-0300-000002000000}"/>
    <hyperlink ref="A6" location="Фрунзенский4" display="Фрунзенский 4" xr:uid="{00000000-0004-0000-0300-000003000000}"/>
    <hyperlink ref="A7" location="Фрунзенский5" display="Фрунзенский 5" xr:uid="{00000000-0004-0000-0300-000004000000}"/>
    <hyperlink ref="A11" location="СеребряныеКлючи" display="ЖК Серебряные ключи" xr:uid="{00000000-0004-0000-0300-000005000000}"/>
    <hyperlink ref="A14" location="Радуга" display="ЖК Радуга" xr:uid="{00000000-0004-0000-0300-000006000000}"/>
    <hyperlink ref="A17" location="София" display="ЖК София" xr:uid="{00000000-0004-0000-0300-000007000000}"/>
    <hyperlink ref="A20" location="Международный" display="ЖК Международный" xr:uid="{00000000-0004-0000-0300-000008000000}"/>
    <hyperlink ref="A21" location="Бдапештская48" display="ЖК Будапештская 48" xr:uid="{00000000-0004-0000-0300-000009000000}"/>
    <hyperlink ref="A22" location="Буапештская7" display="ЖК Будапештская 7 к.1" xr:uid="{00000000-0004-0000-0300-00000A000000}"/>
    <hyperlink ref="A23" location="Белградская26к8" display="ЖК Белградская 26 к.8" xr:uid="{00000000-0004-0000-0300-00000B000000}"/>
    <hyperlink ref="A24" location="Альпийский32" display="ЖК Альпийский 32" xr:uid="{00000000-0004-0000-0300-00000C000000}"/>
    <hyperlink ref="A25" location="Бухаресткая146" display="ЖК Бухаресткая 146 к.1" xr:uid="{00000000-0004-0000-0300-00000D000000}"/>
    <hyperlink ref="A26" location="Бухаресткая146к3" display="ЖК Бухаресткая 146 к.3" xr:uid="{00000000-0004-0000-0300-00000E000000}"/>
    <hyperlink ref="D30:E30" location="'ВЫБОР РАЙОНА'!A1" display="Вернуться к выбору района" xr:uid="{00000000-0004-0000-0300-00000F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9"/>
  <sheetViews>
    <sheetView workbookViewId="0">
      <pane ySplit="1" topLeftCell="A2" activePane="bottomLeft" state="frozen"/>
      <selection pane="bottomLeft" activeCell="T59" sqref="T59"/>
    </sheetView>
  </sheetViews>
  <sheetFormatPr defaultColWidth="8.81640625" defaultRowHeight="14.5" x14ac:dyDescent="0.35"/>
  <cols>
    <col min="1" max="1" width="32.26953125" customWidth="1"/>
    <col min="2" max="2" width="22.1796875" customWidth="1"/>
    <col min="3" max="3" width="15.1796875" customWidth="1"/>
    <col min="4" max="4" width="14.1796875" customWidth="1"/>
    <col min="5" max="6" width="13" customWidth="1"/>
    <col min="7" max="7" width="13.7265625" customWidth="1"/>
  </cols>
  <sheetData>
    <row r="1" spans="1:8" s="1" customFormat="1" ht="15" thickBot="1" x14ac:dyDescent="0.3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8" ht="15" thickBot="1" x14ac:dyDescent="0.4">
      <c r="A2" s="578" t="s">
        <v>7</v>
      </c>
      <c r="B2" s="579"/>
      <c r="C2" s="580"/>
      <c r="D2" s="37">
        <v>1600</v>
      </c>
      <c r="E2" s="37">
        <v>750</v>
      </c>
      <c r="F2" s="37">
        <v>420</v>
      </c>
      <c r="G2" s="37">
        <v>250</v>
      </c>
    </row>
    <row r="3" spans="1:8" ht="15" thickBot="1" x14ac:dyDescent="0.4">
      <c r="A3" s="420" t="s">
        <v>8</v>
      </c>
      <c r="B3" s="38" t="s">
        <v>9</v>
      </c>
      <c r="C3" s="421">
        <f>'АП Приморский'!D14</f>
        <v>33</v>
      </c>
      <c r="D3" s="422">
        <f>C3*D2</f>
        <v>52800</v>
      </c>
      <c r="E3" s="422">
        <f>C3*E2</f>
        <v>24750</v>
      </c>
      <c r="F3" s="422">
        <f>C3*F2</f>
        <v>13860</v>
      </c>
      <c r="G3" s="422">
        <f>C3*G2</f>
        <v>8250</v>
      </c>
      <c r="H3" s="402"/>
    </row>
    <row r="4" spans="1:8" ht="15" thickBot="1" x14ac:dyDescent="0.4">
      <c r="A4" s="420" t="s">
        <v>41</v>
      </c>
      <c r="B4" s="38" t="s">
        <v>9</v>
      </c>
      <c r="C4" s="421">
        <f>'АП Приморский'!D40</f>
        <v>55</v>
      </c>
      <c r="D4" s="422">
        <f>C4*D2</f>
        <v>88000</v>
      </c>
      <c r="E4" s="422">
        <f>C4*E2</f>
        <v>41250</v>
      </c>
      <c r="F4" s="422">
        <f>C4*F2</f>
        <v>23100</v>
      </c>
      <c r="G4" s="422">
        <f>C4*G2</f>
        <v>13750</v>
      </c>
      <c r="H4" s="402"/>
    </row>
    <row r="5" spans="1:8" ht="15" thickBot="1" x14ac:dyDescent="0.4">
      <c r="A5" s="420" t="s">
        <v>62</v>
      </c>
      <c r="B5" s="38" t="s">
        <v>9</v>
      </c>
      <c r="C5" s="423">
        <f>'АП Приморский'!D59</f>
        <v>38</v>
      </c>
      <c r="D5" s="422">
        <f>C5*D2</f>
        <v>60800</v>
      </c>
      <c r="E5" s="422">
        <f>C5*E2</f>
        <v>28500</v>
      </c>
      <c r="F5" s="422">
        <f>C5*F2</f>
        <v>15960</v>
      </c>
      <c r="G5" s="422">
        <f>C5*G2</f>
        <v>9500</v>
      </c>
      <c r="H5" s="402"/>
    </row>
    <row r="6" spans="1:8" ht="15" thickBot="1" x14ac:dyDescent="0.4">
      <c r="A6" s="420" t="s">
        <v>72</v>
      </c>
      <c r="B6" s="38" t="s">
        <v>9</v>
      </c>
      <c r="C6" s="423">
        <f>'АП Приморский'!D81</f>
        <v>43</v>
      </c>
      <c r="D6" s="422">
        <f>C6*D2</f>
        <v>68800</v>
      </c>
      <c r="E6" s="422">
        <f>C6*E2</f>
        <v>32250</v>
      </c>
      <c r="F6" s="422">
        <f>C6*F2</f>
        <v>18060</v>
      </c>
      <c r="G6" s="422">
        <f>C6*G2</f>
        <v>10750</v>
      </c>
      <c r="H6" s="402"/>
    </row>
    <row r="7" spans="1:8" ht="15" thickBot="1" x14ac:dyDescent="0.4">
      <c r="A7" s="39" t="s">
        <v>89</v>
      </c>
      <c r="B7" s="39"/>
      <c r="C7" s="40">
        <f>SUM(C3:C6)</f>
        <v>169</v>
      </c>
      <c r="D7" s="41">
        <f>SUM(D3:D6)</f>
        <v>270400</v>
      </c>
      <c r="E7" s="41">
        <f>SUM(E3:E6)</f>
        <v>126750</v>
      </c>
      <c r="F7" s="41">
        <f>SUM(F3:F6)</f>
        <v>70980</v>
      </c>
      <c r="G7" s="41">
        <f>SUM(G3:G6)</f>
        <v>42250</v>
      </c>
    </row>
    <row r="8" spans="1:8" ht="15" thickBot="1" x14ac:dyDescent="0.4">
      <c r="A8" s="2"/>
      <c r="B8" s="2"/>
      <c r="C8" s="2"/>
      <c r="D8" s="2"/>
      <c r="E8" s="2"/>
      <c r="F8" s="2"/>
      <c r="G8" s="2"/>
    </row>
    <row r="9" spans="1:8" ht="15" thickBot="1" x14ac:dyDescent="0.4">
      <c r="A9" s="578" t="s">
        <v>7</v>
      </c>
      <c r="B9" s="579"/>
      <c r="C9" s="580"/>
      <c r="D9" s="37">
        <v>2500</v>
      </c>
      <c r="E9" s="37">
        <v>1400</v>
      </c>
      <c r="F9" s="37">
        <v>750</v>
      </c>
      <c r="G9" s="37"/>
    </row>
    <row r="10" spans="1:8" ht="15" thickBot="1" x14ac:dyDescent="0.4">
      <c r="A10" s="420" t="s">
        <v>91</v>
      </c>
      <c r="B10" s="38" t="s">
        <v>9</v>
      </c>
      <c r="C10" s="421">
        <f>'АП Приморский'!D91</f>
        <v>12</v>
      </c>
      <c r="D10" s="422">
        <f>C10*D9</f>
        <v>30000</v>
      </c>
      <c r="E10" s="422">
        <f>C10*E9</f>
        <v>16800</v>
      </c>
      <c r="F10" s="422">
        <f>C10*F9</f>
        <v>9000</v>
      </c>
      <c r="G10" s="422"/>
    </row>
    <row r="11" spans="1:8" ht="15" thickBot="1" x14ac:dyDescent="0.4">
      <c r="A11" s="420" t="s">
        <v>98</v>
      </c>
      <c r="B11" s="38" t="s">
        <v>9</v>
      </c>
      <c r="C11" s="421">
        <f>'АП Приморский'!D101</f>
        <v>12</v>
      </c>
      <c r="D11" s="422">
        <f>C11*D9</f>
        <v>30000</v>
      </c>
      <c r="E11" s="422">
        <f>C11*E9</f>
        <v>16800</v>
      </c>
      <c r="F11" s="422">
        <f>C11*F9</f>
        <v>9000</v>
      </c>
      <c r="G11" s="422"/>
    </row>
    <row r="12" spans="1:8" ht="15" thickBot="1" x14ac:dyDescent="0.4">
      <c r="A12" s="39" t="s">
        <v>89</v>
      </c>
      <c r="B12" s="39"/>
      <c r="C12" s="40">
        <f>SUM(C10:C11)</f>
        <v>24</v>
      </c>
      <c r="D12" s="41">
        <f>SUM(D10:D11)</f>
        <v>60000</v>
      </c>
      <c r="E12" s="41">
        <f>SUM(E10:E11)</f>
        <v>33600</v>
      </c>
      <c r="F12" s="41">
        <f>SUM(F10:F11)</f>
        <v>18000</v>
      </c>
      <c r="G12" s="41"/>
    </row>
    <row r="13" spans="1:8" x14ac:dyDescent="0.35">
      <c r="A13" s="410"/>
      <c r="B13" s="319"/>
      <c r="C13" s="418"/>
      <c r="D13" s="23"/>
      <c r="E13" s="23"/>
      <c r="F13" s="23"/>
      <c r="G13" s="23"/>
    </row>
    <row r="14" spans="1:8" ht="15" thickBot="1" x14ac:dyDescent="0.4">
      <c r="A14" s="410"/>
      <c r="B14" s="319"/>
      <c r="C14" s="418"/>
      <c r="D14" s="23"/>
      <c r="E14" s="23"/>
      <c r="F14" s="23"/>
      <c r="G14" s="23"/>
    </row>
    <row r="15" spans="1:8" ht="15" thickBot="1" x14ac:dyDescent="0.4">
      <c r="A15" s="578" t="s">
        <v>7</v>
      </c>
      <c r="B15" s="579"/>
      <c r="C15" s="580"/>
      <c r="D15" s="37">
        <v>2600</v>
      </c>
      <c r="E15" s="37">
        <v>1300</v>
      </c>
      <c r="F15" s="37">
        <v>700</v>
      </c>
      <c r="G15" s="37"/>
    </row>
    <row r="16" spans="1:8" ht="15" thickBot="1" x14ac:dyDescent="0.4">
      <c r="A16" s="420" t="s">
        <v>101</v>
      </c>
      <c r="B16" s="38" t="s">
        <v>9</v>
      </c>
      <c r="C16" s="421">
        <f>'АП Приморский'!D111</f>
        <v>8</v>
      </c>
      <c r="D16" s="422">
        <f>C16*D15</f>
        <v>20800</v>
      </c>
      <c r="E16" s="422">
        <f>C16*E15</f>
        <v>10400</v>
      </c>
      <c r="F16" s="422">
        <f>C16*F15</f>
        <v>5600</v>
      </c>
      <c r="G16" s="41"/>
    </row>
    <row r="17" spans="1:7" ht="15" thickBot="1" x14ac:dyDescent="0.4">
      <c r="A17" s="420" t="s">
        <v>108</v>
      </c>
      <c r="B17" s="38" t="s">
        <v>9</v>
      </c>
      <c r="C17" s="421">
        <f>'АП Приморский'!D125</f>
        <v>28</v>
      </c>
      <c r="D17" s="422">
        <f>C17*D15</f>
        <v>72800</v>
      </c>
      <c r="E17" s="422">
        <f>C17*E15</f>
        <v>36400</v>
      </c>
      <c r="F17" s="422">
        <f>C17*F15</f>
        <v>19600</v>
      </c>
      <c r="G17" s="41"/>
    </row>
    <row r="18" spans="1:7" ht="15" thickBot="1" x14ac:dyDescent="0.4">
      <c r="A18" s="420" t="s">
        <v>113</v>
      </c>
      <c r="B18" s="38" t="s">
        <v>9</v>
      </c>
      <c r="C18" s="421">
        <f>'АП Приморский'!D135</f>
        <v>9</v>
      </c>
      <c r="D18" s="422">
        <f>C18*D15</f>
        <v>23400</v>
      </c>
      <c r="E18" s="422">
        <f>C18*E15</f>
        <v>11700</v>
      </c>
      <c r="F18" s="422">
        <f>C18*F15</f>
        <v>6300</v>
      </c>
      <c r="G18" s="41"/>
    </row>
    <row r="19" spans="1:7" ht="15" thickBot="1" x14ac:dyDescent="0.4">
      <c r="A19" s="420" t="s">
        <v>115</v>
      </c>
      <c r="B19" s="38" t="s">
        <v>9</v>
      </c>
      <c r="C19" s="421">
        <f>'АП Приморский'!D145</f>
        <v>6</v>
      </c>
      <c r="D19" s="422">
        <f>C19*D15</f>
        <v>15600</v>
      </c>
      <c r="E19" s="422">
        <f>C19*E15</f>
        <v>7800</v>
      </c>
      <c r="F19" s="422">
        <f>C19*F15</f>
        <v>4200</v>
      </c>
      <c r="G19" s="41"/>
    </row>
    <row r="20" spans="1:7" ht="15" thickBot="1" x14ac:dyDescent="0.4">
      <c r="A20" s="39" t="s">
        <v>89</v>
      </c>
      <c r="B20" s="39"/>
      <c r="C20" s="40">
        <f>SUM(C16:C19)</f>
        <v>51</v>
      </c>
      <c r="D20" s="41">
        <f>SUM(D16:D19)</f>
        <v>132600</v>
      </c>
      <c r="E20" s="41">
        <f>SUM(E16:E19)</f>
        <v>66300</v>
      </c>
      <c r="F20" s="41">
        <f>SUM(F16:F19)</f>
        <v>35700</v>
      </c>
      <c r="G20" s="41"/>
    </row>
    <row r="21" spans="1:7" ht="15" thickBot="1" x14ac:dyDescent="0.4">
      <c r="A21" s="2"/>
      <c r="B21" s="2"/>
      <c r="C21" s="2"/>
      <c r="D21" s="2"/>
      <c r="E21" s="2"/>
      <c r="F21" s="2"/>
      <c r="G21" s="2"/>
    </row>
    <row r="22" spans="1:7" ht="15" thickBot="1" x14ac:dyDescent="0.4">
      <c r="A22" s="578" t="s">
        <v>7</v>
      </c>
      <c r="B22" s="579"/>
      <c r="C22" s="580"/>
      <c r="D22" s="37">
        <v>3000</v>
      </c>
      <c r="E22" s="37">
        <v>1650</v>
      </c>
      <c r="F22" s="37">
        <v>900</v>
      </c>
      <c r="G22" s="37"/>
    </row>
    <row r="23" spans="1:7" ht="15" thickBot="1" x14ac:dyDescent="0.4">
      <c r="A23" s="420" t="s">
        <v>116</v>
      </c>
      <c r="B23" s="38" t="s">
        <v>9</v>
      </c>
      <c r="C23" s="421">
        <f>'АП Приморский'!D158</f>
        <v>18</v>
      </c>
      <c r="D23" s="422">
        <f>C23*D22</f>
        <v>54000</v>
      </c>
      <c r="E23" s="422">
        <f>C23*E22</f>
        <v>29700</v>
      </c>
      <c r="F23" s="422">
        <f>C23*F22</f>
        <v>16200</v>
      </c>
      <c r="G23" s="422"/>
    </row>
    <row r="24" spans="1:7" ht="15" thickBot="1" x14ac:dyDescent="0.4">
      <c r="A24" s="420" t="s">
        <v>121</v>
      </c>
      <c r="B24" s="38" t="s">
        <v>9</v>
      </c>
      <c r="C24" s="421">
        <f>'АП Приморский'!D172</f>
        <v>53</v>
      </c>
      <c r="D24" s="422">
        <f>C24*D22</f>
        <v>159000</v>
      </c>
      <c r="E24" s="422">
        <f>C24*E22</f>
        <v>87450</v>
      </c>
      <c r="F24" s="422">
        <f>C24*F22</f>
        <v>47700</v>
      </c>
      <c r="G24" s="41"/>
    </row>
    <row r="25" spans="1:7" ht="15" thickBot="1" x14ac:dyDescent="0.4">
      <c r="A25" s="39" t="s">
        <v>89</v>
      </c>
      <c r="B25" s="39"/>
      <c r="C25" s="40">
        <f>SUM(C23:C24)</f>
        <v>71</v>
      </c>
      <c r="D25" s="41">
        <f>SUM(D23:D24)</f>
        <v>213000</v>
      </c>
      <c r="E25" s="41">
        <f>SUM(E23:E24)</f>
        <v>117150</v>
      </c>
      <c r="F25" s="41">
        <f>SUM(F23:F24)</f>
        <v>63900</v>
      </c>
      <c r="G25" s="41"/>
    </row>
    <row r="26" spans="1:7" ht="15" thickBot="1" x14ac:dyDescent="0.4">
      <c r="A26" s="410"/>
      <c r="B26" s="319"/>
      <c r="C26" s="418"/>
      <c r="D26" s="23"/>
      <c r="E26" s="23"/>
      <c r="F26" s="23"/>
      <c r="G26" s="24"/>
    </row>
    <row r="27" spans="1:7" ht="15" thickBot="1" x14ac:dyDescent="0.4">
      <c r="A27" s="578" t="s">
        <v>7</v>
      </c>
      <c r="B27" s="579"/>
      <c r="C27" s="580"/>
      <c r="D27" s="37">
        <v>2500</v>
      </c>
      <c r="E27" s="37">
        <v>1400</v>
      </c>
      <c r="F27" s="37">
        <v>750</v>
      </c>
      <c r="G27" s="37"/>
    </row>
    <row r="28" spans="1:7" ht="15" thickBot="1" x14ac:dyDescent="0.4">
      <c r="A28" s="420" t="s">
        <v>129</v>
      </c>
      <c r="B28" s="38" t="s">
        <v>9</v>
      </c>
      <c r="C28" s="421">
        <f>'АП Приморский'!D185</f>
        <v>53</v>
      </c>
      <c r="D28" s="422">
        <f>C28*D27</f>
        <v>132500</v>
      </c>
      <c r="E28" s="422">
        <f>C28*E27</f>
        <v>74200</v>
      </c>
      <c r="F28" s="422">
        <f>C28*F27</f>
        <v>39750</v>
      </c>
      <c r="G28" s="41"/>
    </row>
    <row r="29" spans="1:7" ht="15" thickBot="1" x14ac:dyDescent="0.4">
      <c r="A29" s="420" t="s">
        <v>135</v>
      </c>
      <c r="B29" s="38" t="s">
        <v>9</v>
      </c>
      <c r="C29" s="421">
        <f>'АП Приморский'!D200</f>
        <v>54</v>
      </c>
      <c r="D29" s="422">
        <f>C29*D27</f>
        <v>135000</v>
      </c>
      <c r="E29" s="422">
        <f>C29*E27</f>
        <v>75600</v>
      </c>
      <c r="F29" s="422">
        <f>C29*F27</f>
        <v>40500</v>
      </c>
      <c r="G29" s="41"/>
    </row>
    <row r="30" spans="1:7" ht="15" thickBot="1" x14ac:dyDescent="0.4">
      <c r="A30" s="420" t="s">
        <v>140</v>
      </c>
      <c r="B30" s="38" t="s">
        <v>9</v>
      </c>
      <c r="C30" s="421">
        <f>'АП Приморский'!D215</f>
        <v>62</v>
      </c>
      <c r="D30" s="422">
        <f>C30*D27</f>
        <v>155000</v>
      </c>
      <c r="E30" s="422">
        <f>C30*E27</f>
        <v>86800</v>
      </c>
      <c r="F30" s="422">
        <f>C30*F27</f>
        <v>46500</v>
      </c>
      <c r="G30" s="41"/>
    </row>
    <row r="31" spans="1:7" ht="15" thickBot="1" x14ac:dyDescent="0.4">
      <c r="A31" s="420" t="s">
        <v>146</v>
      </c>
      <c r="B31" s="38" t="s">
        <v>9</v>
      </c>
      <c r="C31" s="421">
        <f>'АП Приморский'!D225</f>
        <v>6</v>
      </c>
      <c r="D31" s="422">
        <f>C31*D27</f>
        <v>15000</v>
      </c>
      <c r="E31" s="422">
        <f>C31*E27</f>
        <v>8400</v>
      </c>
      <c r="F31" s="422">
        <f>C31*F27</f>
        <v>4500</v>
      </c>
      <c r="G31" s="41"/>
    </row>
    <row r="32" spans="1:7" ht="15" thickBot="1" x14ac:dyDescent="0.4">
      <c r="A32" s="420" t="s">
        <v>149</v>
      </c>
      <c r="B32" s="38" t="s">
        <v>9</v>
      </c>
      <c r="C32" s="421">
        <f>'АП Приморский'!D235</f>
        <v>9</v>
      </c>
      <c r="D32" s="422">
        <f>C32*D27</f>
        <v>22500</v>
      </c>
      <c r="E32" s="422">
        <f>C32*E27</f>
        <v>12600</v>
      </c>
      <c r="F32" s="422">
        <f>C32*F27</f>
        <v>6750</v>
      </c>
      <c r="G32" s="41"/>
    </row>
    <row r="33" spans="1:7" ht="15" thickBot="1" x14ac:dyDescent="0.4">
      <c r="A33" s="420" t="s">
        <v>151</v>
      </c>
      <c r="B33" s="38" t="s">
        <v>9</v>
      </c>
      <c r="C33" s="421">
        <f>'АП Приморский'!D247</f>
        <v>20</v>
      </c>
      <c r="D33" s="422">
        <f>C33*D27</f>
        <v>50000</v>
      </c>
      <c r="E33" s="422">
        <f>C33*E27</f>
        <v>28000</v>
      </c>
      <c r="F33" s="422">
        <f>C33*F27</f>
        <v>15000</v>
      </c>
      <c r="G33" s="41"/>
    </row>
    <row r="34" spans="1:7" ht="15" thickBot="1" x14ac:dyDescent="0.4">
      <c r="A34" s="420" t="s">
        <v>153</v>
      </c>
      <c r="B34" s="38" t="s">
        <v>9</v>
      </c>
      <c r="C34" s="421">
        <f>'АП Приморский'!D257</f>
        <v>31</v>
      </c>
      <c r="D34" s="422">
        <f>C34*D27</f>
        <v>77500</v>
      </c>
      <c r="E34" s="422">
        <f>C34*E27</f>
        <v>43400</v>
      </c>
      <c r="F34" s="422">
        <f>C34*F27</f>
        <v>23250</v>
      </c>
      <c r="G34" s="41"/>
    </row>
    <row r="35" spans="1:7" ht="15" thickBot="1" x14ac:dyDescent="0.4">
      <c r="A35" s="420" t="s">
        <v>155</v>
      </c>
      <c r="B35" s="38" t="s">
        <v>9</v>
      </c>
      <c r="C35" s="421">
        <v>1</v>
      </c>
      <c r="D35" s="422">
        <f>C35*D27</f>
        <v>2500</v>
      </c>
      <c r="E35" s="422">
        <f>C35*E27</f>
        <v>1400</v>
      </c>
      <c r="F35" s="422">
        <f>C35*F27</f>
        <v>750</v>
      </c>
      <c r="G35" s="41"/>
    </row>
    <row r="36" spans="1:7" ht="15" thickBot="1" x14ac:dyDescent="0.4">
      <c r="A36" s="420" t="s">
        <v>157</v>
      </c>
      <c r="B36" s="38" t="s">
        <v>9</v>
      </c>
      <c r="C36" s="421">
        <f>'АП Приморский'!D277</f>
        <v>6</v>
      </c>
      <c r="D36" s="422">
        <f>C36*D27</f>
        <v>15000</v>
      </c>
      <c r="E36" s="422">
        <f>C36*E27</f>
        <v>8400</v>
      </c>
      <c r="F36" s="422">
        <f>C36*F27</f>
        <v>4500</v>
      </c>
      <c r="G36" s="41"/>
    </row>
    <row r="37" spans="1:7" ht="15" thickBot="1" x14ac:dyDescent="0.4">
      <c r="A37" s="39" t="s">
        <v>89</v>
      </c>
      <c r="B37" s="39"/>
      <c r="C37" s="40">
        <f>SUM(C28:C36)</f>
        <v>242</v>
      </c>
      <c r="D37" s="41">
        <f>SUM(D28:D36)</f>
        <v>605000</v>
      </c>
      <c r="E37" s="41">
        <f>SUM(E28:E36)</f>
        <v>338800</v>
      </c>
      <c r="F37" s="41">
        <f>SUM(F28:F36)</f>
        <v>181500</v>
      </c>
      <c r="G37" s="41"/>
    </row>
    <row r="38" spans="1:7" ht="15" thickBot="1" x14ac:dyDescent="0.4">
      <c r="A38" s="2"/>
      <c r="B38" s="2"/>
      <c r="C38" s="2"/>
      <c r="D38" s="2"/>
      <c r="E38" s="2"/>
      <c r="F38" s="2"/>
      <c r="G38" s="2"/>
    </row>
    <row r="39" spans="1:7" ht="15" thickBot="1" x14ac:dyDescent="0.4">
      <c r="A39" s="424" t="s">
        <v>159</v>
      </c>
      <c r="B39" s="424" t="s">
        <v>1</v>
      </c>
      <c r="C39" s="425" t="s">
        <v>2</v>
      </c>
      <c r="D39" s="425" t="s">
        <v>160</v>
      </c>
      <c r="E39" s="425" t="s">
        <v>161</v>
      </c>
      <c r="F39" s="2"/>
      <c r="G39" s="2"/>
    </row>
    <row r="40" spans="1:7" ht="15" thickBot="1" x14ac:dyDescent="0.4">
      <c r="A40" s="582" t="s">
        <v>162</v>
      </c>
      <c r="B40" s="583"/>
      <c r="C40" s="584"/>
      <c r="D40" s="426">
        <v>1900</v>
      </c>
      <c r="E40" s="426">
        <v>1650</v>
      </c>
      <c r="F40" s="2"/>
      <c r="G40" s="2"/>
    </row>
    <row r="41" spans="1:7" ht="15" thickBot="1" x14ac:dyDescent="0.4">
      <c r="A41" s="419" t="s">
        <v>171</v>
      </c>
      <c r="B41" s="44" t="s">
        <v>163</v>
      </c>
      <c r="C41" s="427">
        <f>'АП Приморский'!D289</f>
        <v>7</v>
      </c>
      <c r="D41" s="428">
        <f>C41*D40</f>
        <v>13300</v>
      </c>
      <c r="E41" s="428">
        <f>C41*E40</f>
        <v>11550</v>
      </c>
      <c r="F41" s="2"/>
      <c r="G41" s="2"/>
    </row>
    <row r="42" spans="1:7" ht="15" thickBot="1" x14ac:dyDescent="0.4">
      <c r="A42" s="419" t="s">
        <v>174</v>
      </c>
      <c r="B42" s="44" t="s">
        <v>163</v>
      </c>
      <c r="C42" s="427">
        <f>'АП Приморский'!D298</f>
        <v>4</v>
      </c>
      <c r="D42" s="428">
        <f>C42*D40</f>
        <v>7600</v>
      </c>
      <c r="E42" s="428">
        <f>C42*E40</f>
        <v>6600</v>
      </c>
      <c r="F42" s="2"/>
      <c r="G42" s="2"/>
    </row>
    <row r="43" spans="1:7" ht="15" thickBot="1" x14ac:dyDescent="0.4">
      <c r="A43" s="419" t="s">
        <v>177</v>
      </c>
      <c r="B43" s="44" t="s">
        <v>163</v>
      </c>
      <c r="C43" s="427">
        <f>'АП Приморский'!D307</f>
        <v>2</v>
      </c>
      <c r="D43" s="428">
        <f>C43*D40</f>
        <v>3800</v>
      </c>
      <c r="E43" s="428">
        <f>C43*E40</f>
        <v>3300</v>
      </c>
      <c r="F43" s="2"/>
      <c r="G43" s="2"/>
    </row>
    <row r="44" spans="1:7" ht="15" thickBot="1" x14ac:dyDescent="0.4">
      <c r="A44" s="429" t="s">
        <v>180</v>
      </c>
      <c r="B44" s="430" t="s">
        <v>163</v>
      </c>
      <c r="C44" s="427">
        <f>'АП Приморский'!D316</f>
        <v>5</v>
      </c>
      <c r="D44" s="428">
        <f>C44*D40</f>
        <v>9500</v>
      </c>
      <c r="E44" s="428">
        <f>C44*E40</f>
        <v>8250</v>
      </c>
      <c r="F44" s="2"/>
      <c r="G44" s="2"/>
    </row>
    <row r="45" spans="1:7" ht="15" thickBot="1" x14ac:dyDescent="0.4">
      <c r="A45" s="419" t="s">
        <v>183</v>
      </c>
      <c r="B45" s="430" t="s">
        <v>163</v>
      </c>
      <c r="C45" s="427">
        <f>'АП Приморский'!D325</f>
        <v>10</v>
      </c>
      <c r="D45" s="428">
        <f>C45*D40</f>
        <v>19000</v>
      </c>
      <c r="E45" s="428">
        <f>C45*E40</f>
        <v>16500</v>
      </c>
      <c r="F45" s="2"/>
      <c r="G45" s="2"/>
    </row>
    <row r="46" spans="1:7" ht="15" thickBot="1" x14ac:dyDescent="0.4">
      <c r="A46" s="419" t="s">
        <v>108</v>
      </c>
      <c r="B46" s="430" t="s">
        <v>163</v>
      </c>
      <c r="C46" s="427">
        <f>'АП Приморский'!D334</f>
        <v>2</v>
      </c>
      <c r="D46" s="428">
        <f>C46*D40</f>
        <v>3800</v>
      </c>
      <c r="E46" s="428">
        <f>C46*E40</f>
        <v>3300</v>
      </c>
      <c r="F46" s="2"/>
      <c r="G46" s="2"/>
    </row>
    <row r="47" spans="1:7" ht="15" thickBot="1" x14ac:dyDescent="0.4">
      <c r="A47" s="39" t="s">
        <v>89</v>
      </c>
      <c r="B47" s="39"/>
      <c r="C47" s="40">
        <f>SUM(C41:C46)</f>
        <v>30</v>
      </c>
      <c r="D47" s="41">
        <f>SUM(D41:D46)</f>
        <v>57000</v>
      </c>
      <c r="E47" s="41">
        <f>SUM(E41:E46)</f>
        <v>49500</v>
      </c>
      <c r="F47" s="2"/>
      <c r="G47" s="2"/>
    </row>
    <row r="48" spans="1:7" ht="15" thickBot="1" x14ac:dyDescent="0.4">
      <c r="A48" s="431"/>
      <c r="B48" s="2"/>
      <c r="C48" s="2"/>
      <c r="D48" s="2"/>
      <c r="E48" s="2"/>
      <c r="F48" s="2"/>
      <c r="G48" s="2"/>
    </row>
    <row r="49" spans="1:7" ht="15" thickBot="1" x14ac:dyDescent="0.4">
      <c r="A49" s="432" t="s">
        <v>186</v>
      </c>
      <c r="B49" s="38" t="s">
        <v>163</v>
      </c>
      <c r="C49" s="433">
        <v>17</v>
      </c>
      <c r="D49" s="434">
        <f>C49*2700</f>
        <v>45900</v>
      </c>
      <c r="E49" s="434">
        <f>C49*2000</f>
        <v>34000</v>
      </c>
      <c r="F49" s="435"/>
      <c r="G49" s="2"/>
    </row>
    <row r="50" spans="1:7" ht="15" thickBot="1" x14ac:dyDescent="0.4">
      <c r="A50" s="50"/>
      <c r="B50" s="431"/>
      <c r="C50" s="2"/>
      <c r="D50" s="2"/>
      <c r="E50" s="2"/>
      <c r="F50" s="2"/>
      <c r="G50" s="2"/>
    </row>
    <row r="51" spans="1:7" ht="15" thickBot="1" x14ac:dyDescent="0.4">
      <c r="A51" s="420" t="s">
        <v>188</v>
      </c>
      <c r="B51" s="38" t="s">
        <v>163</v>
      </c>
      <c r="C51" s="433">
        <v>2</v>
      </c>
      <c r="D51" s="436">
        <f>C51*3000</f>
        <v>6000</v>
      </c>
      <c r="E51" s="437">
        <f>C51*2400</f>
        <v>4800</v>
      </c>
      <c r="F51" s="2"/>
      <c r="G51" s="2"/>
    </row>
    <row r="52" spans="1:7" ht="15" thickBot="1" x14ac:dyDescent="0.4">
      <c r="A52" s="438"/>
      <c r="B52" s="2"/>
      <c r="C52" s="431"/>
      <c r="D52" s="431"/>
      <c r="E52" s="439"/>
      <c r="F52" s="2"/>
      <c r="G52" s="2"/>
    </row>
    <row r="53" spans="1:7" ht="15" thickBot="1" x14ac:dyDescent="0.4">
      <c r="A53" s="440" t="s">
        <v>189</v>
      </c>
      <c r="B53" s="441" t="s">
        <v>163</v>
      </c>
      <c r="C53" s="433">
        <v>1</v>
      </c>
      <c r="D53" s="436">
        <f>C53*3800</f>
        <v>3800</v>
      </c>
      <c r="E53" s="437">
        <f>C53*2800</f>
        <v>2800</v>
      </c>
      <c r="F53" s="435"/>
      <c r="G53" s="2"/>
    </row>
    <row r="54" spans="1:7" ht="15" thickBot="1" x14ac:dyDescent="0.4">
      <c r="A54" s="442"/>
      <c r="B54" s="442"/>
      <c r="C54" s="443"/>
      <c r="D54" s="444"/>
      <c r="E54" s="24"/>
      <c r="F54" s="2"/>
      <c r="G54" s="2"/>
    </row>
    <row r="55" spans="1:7" ht="15" thickBot="1" x14ac:dyDescent="0.4">
      <c r="A55" s="424" t="s">
        <v>159</v>
      </c>
      <c r="B55" s="424" t="s">
        <v>1</v>
      </c>
      <c r="C55" s="425" t="s">
        <v>2</v>
      </c>
      <c r="D55" s="425" t="s">
        <v>160</v>
      </c>
      <c r="E55" s="425" t="s">
        <v>161</v>
      </c>
      <c r="F55" s="2"/>
      <c r="G55" s="2"/>
    </row>
    <row r="56" spans="1:7" ht="15" thickBot="1" x14ac:dyDescent="0.4">
      <c r="A56" s="419" t="s">
        <v>192</v>
      </c>
      <c r="B56" s="44" t="s">
        <v>163</v>
      </c>
      <c r="C56" s="427">
        <f>'АП Приморский'!D372</f>
        <v>4</v>
      </c>
      <c r="D56" s="428">
        <v>26300</v>
      </c>
      <c r="E56" s="428">
        <v>22300</v>
      </c>
      <c r="F56" s="2"/>
      <c r="G56" s="2"/>
    </row>
    <row r="57" spans="1:7" ht="15" thickBot="1" x14ac:dyDescent="0.4">
      <c r="A57" s="419" t="s">
        <v>199</v>
      </c>
      <c r="B57" s="44" t="s">
        <v>163</v>
      </c>
      <c r="C57" s="427">
        <f>'АП Приморский'!D381</f>
        <v>4</v>
      </c>
      <c r="D57" s="428">
        <v>11000</v>
      </c>
      <c r="E57" s="428">
        <v>9300</v>
      </c>
      <c r="F57" s="2"/>
      <c r="G57" s="2"/>
    </row>
    <row r="58" spans="1:7" ht="15" thickBot="1" x14ac:dyDescent="0.4">
      <c r="A58" s="419" t="s">
        <v>201</v>
      </c>
      <c r="B58" s="44" t="s">
        <v>163</v>
      </c>
      <c r="C58" s="427">
        <f>'АП Приморский'!D390</f>
        <v>2</v>
      </c>
      <c r="D58" s="428">
        <v>7200</v>
      </c>
      <c r="E58" s="428">
        <v>6200</v>
      </c>
      <c r="F58" s="2"/>
      <c r="G58" s="2"/>
    </row>
    <row r="59" spans="1:7" ht="15" thickBot="1" x14ac:dyDescent="0.4">
      <c r="A59" s="419" t="s">
        <v>202</v>
      </c>
      <c r="B59" s="44" t="s">
        <v>163</v>
      </c>
      <c r="C59" s="427">
        <f>'АП Приморский'!D399</f>
        <v>4</v>
      </c>
      <c r="D59" s="428">
        <v>12700</v>
      </c>
      <c r="E59" s="428">
        <v>10800</v>
      </c>
      <c r="F59" s="2"/>
      <c r="G59" s="2"/>
    </row>
    <row r="60" spans="1:7" ht="15" thickBot="1" x14ac:dyDescent="0.4">
      <c r="A60" s="419" t="s">
        <v>205</v>
      </c>
      <c r="B60" s="44" t="s">
        <v>163</v>
      </c>
      <c r="C60" s="427">
        <f>'АП Приморский'!D408</f>
        <v>2</v>
      </c>
      <c r="D60" s="428">
        <v>7900</v>
      </c>
      <c r="E60" s="428">
        <v>6800</v>
      </c>
      <c r="F60" s="2"/>
      <c r="G60" s="2"/>
    </row>
    <row r="61" spans="1:7" ht="15" thickBot="1" x14ac:dyDescent="0.4">
      <c r="A61" s="419" t="s">
        <v>207</v>
      </c>
      <c r="B61" s="44" t="s">
        <v>163</v>
      </c>
      <c r="C61" s="427">
        <f>'АП Приморский'!D417</f>
        <v>3</v>
      </c>
      <c r="D61" s="428">
        <v>11502</v>
      </c>
      <c r="E61" s="428">
        <v>9702</v>
      </c>
      <c r="F61" s="2"/>
      <c r="G61" s="2"/>
    </row>
    <row r="62" spans="1:7" ht="15" thickBot="1" x14ac:dyDescent="0.4">
      <c r="A62" s="419" t="s">
        <v>210</v>
      </c>
      <c r="B62" s="44" t="s">
        <v>163</v>
      </c>
      <c r="C62" s="427">
        <f>'АП Приморский'!D426</f>
        <v>7</v>
      </c>
      <c r="D62" s="428">
        <v>20503</v>
      </c>
      <c r="E62" s="428">
        <v>17402</v>
      </c>
      <c r="F62" s="2"/>
      <c r="G62" s="2"/>
    </row>
    <row r="63" spans="1:7" ht="15" thickBot="1" x14ac:dyDescent="0.4">
      <c r="A63" s="419" t="s">
        <v>211</v>
      </c>
      <c r="B63" s="44" t="s">
        <v>163</v>
      </c>
      <c r="C63" s="427">
        <f>'АП Приморский'!D435</f>
        <v>4</v>
      </c>
      <c r="D63" s="428">
        <v>12200</v>
      </c>
      <c r="E63" s="428">
        <v>10400</v>
      </c>
      <c r="F63" s="2"/>
      <c r="G63" s="2"/>
    </row>
    <row r="64" spans="1:7" ht="15" thickBot="1" x14ac:dyDescent="0.4">
      <c r="A64" s="419" t="s">
        <v>213</v>
      </c>
      <c r="B64" s="44" t="s">
        <v>163</v>
      </c>
      <c r="C64" s="427">
        <f>'АП Приморский'!D444</f>
        <v>2</v>
      </c>
      <c r="D64" s="428">
        <v>7500</v>
      </c>
      <c r="E64" s="428">
        <v>6600</v>
      </c>
      <c r="F64" s="2"/>
      <c r="G64" s="2"/>
    </row>
    <row r="65" spans="1:7" ht="15" thickBot="1" x14ac:dyDescent="0.4">
      <c r="A65" s="419" t="s">
        <v>215</v>
      </c>
      <c r="B65" s="44" t="s">
        <v>163</v>
      </c>
      <c r="C65" s="427">
        <f>'АП Приморский'!D453</f>
        <v>2</v>
      </c>
      <c r="D65" s="428">
        <v>8700</v>
      </c>
      <c r="E65" s="428">
        <v>7400</v>
      </c>
      <c r="F65" s="2"/>
      <c r="G65" s="2"/>
    </row>
    <row r="66" spans="1:7" ht="15" thickBot="1" x14ac:dyDescent="0.4">
      <c r="A66" s="419" t="s">
        <v>217</v>
      </c>
      <c r="B66" s="44" t="s">
        <v>163</v>
      </c>
      <c r="C66" s="427">
        <f>'АП Приморский'!D462</f>
        <v>8</v>
      </c>
      <c r="D66" s="428">
        <v>26400</v>
      </c>
      <c r="E66" s="428">
        <v>22400</v>
      </c>
      <c r="F66" s="2"/>
      <c r="G66" s="2"/>
    </row>
    <row r="67" spans="1:7" ht="15" thickBot="1" x14ac:dyDescent="0.4">
      <c r="A67" s="419" t="s">
        <v>218</v>
      </c>
      <c r="B67" s="44" t="s">
        <v>163</v>
      </c>
      <c r="C67" s="427">
        <f>'АП Приморский'!D471</f>
        <v>1</v>
      </c>
      <c r="D67" s="428">
        <v>6200</v>
      </c>
      <c r="E67" s="428">
        <v>5600</v>
      </c>
      <c r="F67" s="2"/>
      <c r="G67" s="2"/>
    </row>
    <row r="68" spans="1:7" ht="15" thickBot="1" x14ac:dyDescent="0.4">
      <c r="A68" s="419" t="s">
        <v>220</v>
      </c>
      <c r="B68" s="44" t="s">
        <v>163</v>
      </c>
      <c r="C68" s="427">
        <f>'АП Приморский'!D480</f>
        <v>1</v>
      </c>
      <c r="D68" s="428">
        <v>6200</v>
      </c>
      <c r="E68" s="428">
        <v>5600</v>
      </c>
      <c r="F68" s="2"/>
      <c r="G68" s="2"/>
    </row>
    <row r="69" spans="1:7" ht="15" thickBot="1" x14ac:dyDescent="0.4">
      <c r="A69" s="419" t="s">
        <v>221</v>
      </c>
      <c r="B69" s="44" t="s">
        <v>163</v>
      </c>
      <c r="C69" s="427">
        <f>'АП Приморский'!D489</f>
        <v>3</v>
      </c>
      <c r="D69" s="428">
        <v>8502</v>
      </c>
      <c r="E69" s="428">
        <v>7200</v>
      </c>
      <c r="F69" s="2"/>
      <c r="G69" s="2"/>
    </row>
    <row r="70" spans="1:7" ht="15" thickBot="1" x14ac:dyDescent="0.4">
      <c r="A70" s="419" t="s">
        <v>223</v>
      </c>
      <c r="B70" s="44" t="s">
        <v>163</v>
      </c>
      <c r="C70" s="427">
        <f>'АП Приморский'!D498</f>
        <v>6</v>
      </c>
      <c r="D70" s="428">
        <v>19602</v>
      </c>
      <c r="E70" s="428">
        <v>16602</v>
      </c>
      <c r="F70" s="2"/>
      <c r="G70" s="2"/>
    </row>
    <row r="71" spans="1:7" ht="15" thickBot="1" x14ac:dyDescent="0.4">
      <c r="A71" s="419" t="s">
        <v>225</v>
      </c>
      <c r="B71" s="44" t="s">
        <v>163</v>
      </c>
      <c r="C71" s="427">
        <f>'АП Приморский'!D507</f>
        <v>5</v>
      </c>
      <c r="D71" s="428">
        <v>16700</v>
      </c>
      <c r="E71" s="428">
        <v>14200</v>
      </c>
      <c r="F71" s="2"/>
      <c r="G71" s="2"/>
    </row>
    <row r="72" spans="1:7" ht="15" thickBot="1" x14ac:dyDescent="0.4">
      <c r="A72" s="39" t="s">
        <v>89</v>
      </c>
      <c r="B72" s="39"/>
      <c r="C72" s="40">
        <f>SUM(C56:C71)</f>
        <v>58</v>
      </c>
      <c r="D72" s="41">
        <f>SUM(D56:D71)</f>
        <v>209109</v>
      </c>
      <c r="E72" s="41">
        <f>SUM(E56:E71)</f>
        <v>178506</v>
      </c>
      <c r="F72" s="2"/>
      <c r="G72" s="2"/>
    </row>
    <row r="73" spans="1:7" ht="15" thickBot="1" x14ac:dyDescent="0.4">
      <c r="A73" s="2"/>
      <c r="B73" s="2"/>
      <c r="C73" s="2"/>
      <c r="D73" s="2"/>
      <c r="E73" s="2"/>
      <c r="F73" s="2"/>
      <c r="G73" s="2"/>
    </row>
    <row r="74" spans="1:7" ht="15" thickBot="1" x14ac:dyDescent="0.4">
      <c r="A74" s="419" t="s">
        <v>226</v>
      </c>
      <c r="B74" s="44" t="s">
        <v>163</v>
      </c>
      <c r="C74" s="427">
        <f>'АП Приморский'!D516</f>
        <v>16</v>
      </c>
      <c r="D74" s="428">
        <v>48000</v>
      </c>
      <c r="E74" s="428"/>
      <c r="F74" s="2"/>
      <c r="G74" s="2"/>
    </row>
    <row r="75" spans="1:7" ht="15" thickBot="1" x14ac:dyDescent="0.4">
      <c r="A75" s="2"/>
      <c r="B75" s="2"/>
      <c r="C75" s="2"/>
      <c r="D75" s="2"/>
      <c r="E75" s="2"/>
      <c r="F75" s="2"/>
      <c r="G75" s="2"/>
    </row>
    <row r="76" spans="1:7" ht="15" thickBot="1" x14ac:dyDescent="0.4">
      <c r="A76" s="578" t="s">
        <v>7</v>
      </c>
      <c r="B76" s="579"/>
      <c r="C76" s="580"/>
      <c r="D76" s="37"/>
      <c r="E76" s="37"/>
      <c r="F76" s="37">
        <v>840</v>
      </c>
      <c r="G76" s="37"/>
    </row>
    <row r="77" spans="1:7" ht="15" thickBot="1" x14ac:dyDescent="0.4">
      <c r="A77" s="445" t="s">
        <v>228</v>
      </c>
      <c r="B77" s="52" t="s">
        <v>229</v>
      </c>
      <c r="C77" s="53">
        <f>'АП Приморский'!D525</f>
        <v>4</v>
      </c>
      <c r="D77" s="54"/>
      <c r="E77" s="54"/>
      <c r="F77" s="54">
        <f>C77*F76</f>
        <v>3360</v>
      </c>
      <c r="G77" s="54"/>
    </row>
    <row r="78" spans="1:7" ht="15" thickBot="1" x14ac:dyDescent="0.4">
      <c r="A78" s="2"/>
      <c r="B78" s="2"/>
      <c r="C78" s="2"/>
      <c r="D78" s="2"/>
      <c r="E78" s="2"/>
      <c r="F78" s="2"/>
      <c r="G78" s="2"/>
    </row>
    <row r="79" spans="1:7" ht="15" thickBot="1" x14ac:dyDescent="0.4">
      <c r="A79" s="578" t="s">
        <v>7</v>
      </c>
      <c r="B79" s="579"/>
      <c r="C79" s="580"/>
      <c r="D79" s="37"/>
      <c r="E79" s="37">
        <v>2000</v>
      </c>
      <c r="F79" s="37">
        <v>1000</v>
      </c>
      <c r="G79" s="37"/>
    </row>
    <row r="80" spans="1:7" ht="15" thickBot="1" x14ac:dyDescent="0.4">
      <c r="A80" s="445" t="s">
        <v>231</v>
      </c>
      <c r="B80" s="52" t="s">
        <v>229</v>
      </c>
      <c r="C80" s="53">
        <f>'АП Приморский'!D535</f>
        <v>3</v>
      </c>
      <c r="D80" s="54"/>
      <c r="E80" s="54">
        <f>C80*E79</f>
        <v>6000</v>
      </c>
      <c r="F80" s="54">
        <f>C80*F79</f>
        <v>3000</v>
      </c>
      <c r="G80" s="54"/>
    </row>
    <row r="81" spans="1:7" ht="15" thickBot="1" x14ac:dyDescent="0.4">
      <c r="A81" s="2"/>
      <c r="B81" s="2"/>
      <c r="C81" s="2"/>
      <c r="D81" s="2"/>
      <c r="E81" s="2"/>
      <c r="F81" s="2"/>
      <c r="G81" s="2"/>
    </row>
    <row r="82" spans="1:7" ht="15" thickBot="1" x14ac:dyDescent="0.4">
      <c r="A82" s="445" t="s">
        <v>234</v>
      </c>
      <c r="B82" s="52" t="s">
        <v>229</v>
      </c>
      <c r="C82" s="53">
        <f>'АП Приморский'!D545</f>
        <v>5</v>
      </c>
      <c r="D82" s="54">
        <f>C82*5300</f>
        <v>26500</v>
      </c>
      <c r="E82" s="54"/>
      <c r="F82" s="54"/>
      <c r="G82" s="54"/>
    </row>
    <row r="83" spans="1:7" ht="15" thickBot="1" x14ac:dyDescent="0.4">
      <c r="A83" s="445" t="s">
        <v>235</v>
      </c>
      <c r="B83" s="52" t="s">
        <v>229</v>
      </c>
      <c r="C83" s="53">
        <f>'АП Приморский'!D555</f>
        <v>11</v>
      </c>
      <c r="D83" s="54">
        <f>C83*4300</f>
        <v>47300</v>
      </c>
      <c r="E83" s="54"/>
      <c r="F83" s="54"/>
      <c r="G83" s="54"/>
    </row>
    <row r="84" spans="1:7" ht="15" thickBot="1" x14ac:dyDescent="0.4">
      <c r="A84" s="445" t="s">
        <v>238</v>
      </c>
      <c r="B84" s="52" t="s">
        <v>229</v>
      </c>
      <c r="C84" s="53">
        <f>'АП Приморский'!D565</f>
        <v>12</v>
      </c>
      <c r="D84" s="54">
        <f>C84*5300</f>
        <v>63600</v>
      </c>
      <c r="E84" s="54"/>
      <c r="F84" s="54"/>
      <c r="G84" s="54"/>
    </row>
    <row r="85" spans="1:7" ht="15" thickBot="1" x14ac:dyDescent="0.4">
      <c r="A85" s="445" t="s">
        <v>240</v>
      </c>
      <c r="B85" s="52" t="s">
        <v>229</v>
      </c>
      <c r="C85" s="53">
        <f>'АП Приморский'!D575</f>
        <v>6</v>
      </c>
      <c r="D85" s="54">
        <f>C85*6300</f>
        <v>37800</v>
      </c>
      <c r="E85" s="54"/>
      <c r="F85" s="54"/>
      <c r="G85" s="54"/>
    </row>
    <row r="86" spans="1:7" ht="15" thickBot="1" x14ac:dyDescent="0.4">
      <c r="A86" s="39" t="s">
        <v>89</v>
      </c>
      <c r="B86" s="39"/>
      <c r="C86" s="40">
        <f>SUM(C82:C85)</f>
        <v>34</v>
      </c>
      <c r="D86" s="41">
        <f>SUM(D82:D85)</f>
        <v>175200</v>
      </c>
      <c r="E86" s="41"/>
      <c r="F86" s="54"/>
      <c r="G86" s="54"/>
    </row>
    <row r="88" spans="1:7" ht="15" thickBot="1" x14ac:dyDescent="0.4"/>
    <row r="89" spans="1:7" ht="15" thickBot="1" x14ac:dyDescent="0.4">
      <c r="A89" s="156" t="s">
        <v>89</v>
      </c>
      <c r="B89" s="157">
        <f>C7+C20+C37+C47+C49+C51+C53+C72+C74+C77+C80+C86+C25+C12</f>
        <v>722</v>
      </c>
      <c r="D89" s="581" t="s">
        <v>1043</v>
      </c>
      <c r="E89" s="581"/>
    </row>
  </sheetData>
  <mergeCells count="9">
    <mergeCell ref="D89:E89"/>
    <mergeCell ref="A76:C76"/>
    <mergeCell ref="A2:C2"/>
    <mergeCell ref="A9:C9"/>
    <mergeCell ref="A22:C22"/>
    <mergeCell ref="A40:C40"/>
    <mergeCell ref="A79:C79"/>
    <mergeCell ref="A15:C15"/>
    <mergeCell ref="A27:C27"/>
  </mergeCells>
  <hyperlinks>
    <hyperlink ref="A3" location="Приморский1" display="Приморский 1" xr:uid="{00000000-0004-0000-0400-000000000000}"/>
    <hyperlink ref="A4" location="Приморский2" display="Приморский 2" xr:uid="{00000000-0004-0000-0400-000001000000}"/>
    <hyperlink ref="A5" location="Приморский4" display="Приморский 4" xr:uid="{00000000-0004-0000-0400-000002000000}"/>
    <hyperlink ref="A6" location="Приморский5" display="Приморский 5" xr:uid="{00000000-0004-0000-0400-000003000000}"/>
    <hyperlink ref="A10" location="Оптиков34к2" display="ЖК на Оптиков 34 к.2" xr:uid="{00000000-0004-0000-0400-000004000000}"/>
    <hyperlink ref="A11" location="Туристкая15к2" display="ЖК на Туристской 15 к.2" xr:uid="{00000000-0004-0000-0400-000005000000}"/>
    <hyperlink ref="A16" location="Русскийбогатырь" display="ЖК Русский богатырь" xr:uid="{00000000-0004-0000-0400-000006000000}"/>
    <hyperlink ref="A17" location="ГусиЛебеди" display="ЖК Гуси-Лебеди" xr:uid="{00000000-0004-0000-0400-000007000000}"/>
    <hyperlink ref="A18" location="СеребрянаяЗвезда" display="ЖК Серебряная звезда" xr:uid="{00000000-0004-0000-0400-000008000000}"/>
    <hyperlink ref="A19" location="СеребряныйИсточник" display="ЖК Серебряный Источник" xr:uid="{00000000-0004-0000-0400-000009000000}"/>
    <hyperlink ref="A23" location="НоваяКаменка" display="ЖК Новая Каменка" xr:uid="{00000000-0004-0000-0400-00000A000000}"/>
    <hyperlink ref="A24" location="ЮбилейныйКвартал1" display="ЖК Юбилейный Квартал-1" xr:uid="{00000000-0004-0000-0400-00000B000000}"/>
    <hyperlink ref="A28" location="ЮбилейныйКвартал2" display="ЖК Юбилейный Квартал-2" xr:uid="{00000000-0004-0000-0400-00000C000000}"/>
    <hyperlink ref="A29" location="ЮбилейныйКвартал3" display="ЖК Юбилейный Квартал-3" xr:uid="{00000000-0004-0000-0400-00000D000000}"/>
    <hyperlink ref="A30" location="ЗолотаяГавань" display="ЖК Золотая Гавань" xr:uid="{00000000-0004-0000-0400-00000E000000}"/>
    <hyperlink ref="A31" location="Мартыновская14к1" display="ЖК на Мартыновской 14 к.1" xr:uid="{00000000-0004-0000-0400-00000F000000}"/>
    <hyperlink ref="A32" location="Камышовая38к1" display="ЖК на Камышовой 38 к.1" xr:uid="{00000000-0004-0000-0400-000010000000}"/>
    <hyperlink ref="A33" location="Коломяжский15" display="ЖК на Коломяжском 15" xr:uid="{00000000-0004-0000-0400-000011000000}"/>
    <hyperlink ref="A34" location="ЛанскойКвартал" display="ЖК Ланской Квартал" xr:uid="{00000000-0004-0000-0400-000012000000}"/>
    <hyperlink ref="A35" location="Лыжный7" display="ЖК на Лыжном 7" xr:uid="{00000000-0004-0000-0400-000013000000}"/>
    <hyperlink ref="A36" location="Оптиков47к1" display="ЖК на Оптиков 47 к.1" xr:uid="{00000000-0004-0000-0400-000014000000}"/>
    <hyperlink ref="A41" location="СевернаяРегата" display="ЖК Северная регата" xr:uid="{00000000-0004-0000-0400-000015000000}"/>
    <hyperlink ref="A42" location="Лыжный7экраны" display="ЖК Лыжный 7" xr:uid="{00000000-0004-0000-0400-000016000000}"/>
    <hyperlink ref="A43" location="Камышовая48к1" display="ЖК Камышовая, 48 корп 1" xr:uid="{00000000-0004-0000-0400-000017000000}"/>
    <hyperlink ref="A44" location="ЛенинградскаяСимфония" display="ЖК Ленинградская Симфония" xr:uid="{00000000-0004-0000-0400-000018000000}"/>
    <hyperlink ref="A45" location="Победитель" display="ЖК Победитель" xr:uid="{00000000-0004-0000-0400-000019000000}"/>
    <hyperlink ref="A46" location="ГусиЛебедиэкраны" display="ЖК Гуси-Лебеди" xr:uid="{00000000-0004-0000-0400-00001A000000}"/>
    <hyperlink ref="A49" location="ЗолотаяГаваньэкраны" display="ЖК Золотая гавань" xr:uid="{00000000-0004-0000-0400-00001B000000}"/>
    <hyperlink ref="A51" location="Амстер" display="ЖК Амстер" xr:uid="{00000000-0004-0000-0400-00001C000000}"/>
    <hyperlink ref="A53" location="Мастер" display="ЖК Master" xr:uid="{00000000-0004-0000-0400-00001D000000}"/>
    <hyperlink ref="A56" location="Марсель" display="ЖК Марсель" xr:uid="{00000000-0004-0000-0400-00001E000000}"/>
    <hyperlink ref="A57" location="Савушкина117к2" display="ЖК Савушкина 117 к.2" xr:uid="{00000000-0004-0000-0400-00001F000000}"/>
    <hyperlink ref="A58" location="Коломяжский28к3" display="ЖК Коломяжский 28 к.3" xr:uid="{00000000-0004-0000-0400-000020000000}"/>
    <hyperlink ref="A59" location="Стародеревенская6к1" display="ЖК Стародеревенская 6 к.1" xr:uid="{00000000-0004-0000-0400-000021000000}"/>
    <hyperlink ref="A60" location="Новоколомяжский16к8" display="ЖК Новоколомяжский 16 к.8" xr:uid="{00000000-0004-0000-0400-000022000000}"/>
    <hyperlink ref="A61" location="Авиаконструкторов20к1" display="ЖК Авиаконструкторов 20 к.1" xr:uid="{00000000-0004-0000-0400-000023000000}"/>
    <hyperlink ref="A62" location="Комендантский11" display="ЖК Комендантский 11" xr:uid="{00000000-0004-0000-0400-000024000000}"/>
    <hyperlink ref="A63" location="Поликарпова6к1" display="ЖК Аллея Поликарпова 6 к.1" xr:uid="{00000000-0004-0000-0400-000025000000}"/>
    <hyperlink ref="A64" location="Комендантский42к1" display="ЖК Комендантский 42 к.1" xr:uid="{00000000-0004-0000-0400-000026000000}"/>
    <hyperlink ref="A65" location="Королева20к1" display="ЖК Королева 20 к.1" xr:uid="{00000000-0004-0000-0400-000027000000}"/>
    <hyperlink ref="A66" location="Планерная63к1" display="ЖК Планерная 63 к.1" xr:uid="{00000000-0004-0000-0400-000028000000}"/>
    <hyperlink ref="A67" location="Мациевича1" display="ЖК пл. Льва Мациевича 1" xr:uid="{00000000-0004-0000-0400-000029000000}"/>
    <hyperlink ref="A68" location="Мациевича3" display="ЖК пл. Льва Мациевича 3" xr:uid="{00000000-0004-0000-0400-00002A000000}"/>
    <hyperlink ref="A69" location="Десятинная11" display="ЖК Малая Десятинная 11" xr:uid="{00000000-0004-0000-0400-00002B000000}"/>
    <hyperlink ref="A70" location="Богатырский55к1" display="ЖК Богатырский 55 к.1" xr:uid="{00000000-0004-0000-0400-00002C000000}"/>
    <hyperlink ref="A71" location="Коломяжский26" display="ЖК Коломяжский 26" xr:uid="{00000000-0004-0000-0400-00002D000000}"/>
    <hyperlink ref="A74" location="LifeПриморский" display="ЖК Life Приморский" xr:uid="{00000000-0004-0000-0400-00002E000000}"/>
    <hyperlink ref="A77" location="Серебристый" display="ЖК Серебристый" xr:uid="{00000000-0004-0000-0400-00002F000000}"/>
    <hyperlink ref="A80" location="Атмосфера" display="ЖК Атмосфера" xr:uid="{00000000-0004-0000-0400-000030000000}"/>
    <hyperlink ref="A82" location="Савушкина36" display="ЖК Савушкина 36" xr:uid="{00000000-0004-0000-0400-000031000000}"/>
    <hyperlink ref="A83" location="ГрандКапитал" display="ЖК Гранд Капитал" xr:uid="{00000000-0004-0000-0400-000032000000}"/>
    <hyperlink ref="A84" location="БелыйОстров" display="ЖК Белый остров" xr:uid="{00000000-0004-0000-0400-000033000000}"/>
    <hyperlink ref="A85" location="Фортис" display="ЖК Фортис" xr:uid="{00000000-0004-0000-0400-000034000000}"/>
    <hyperlink ref="D89:E89" location="'ВЫБОР РАЙОНА'!A1" display="Вернуться к выбору района" xr:uid="{00000000-0004-0000-0400-000035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33.7265625" customWidth="1"/>
    <col min="2" max="2" width="24.7265625" customWidth="1"/>
    <col min="3" max="3" width="16.1796875" customWidth="1"/>
    <col min="4" max="4" width="14.453125" customWidth="1"/>
    <col min="5" max="5" width="13.81640625" customWidth="1"/>
    <col min="6" max="6" width="16.453125" customWidth="1"/>
    <col min="7" max="7" width="17.26953125" customWidth="1"/>
  </cols>
  <sheetData>
    <row r="1" spans="1:8" ht="15" thickBot="1" x14ac:dyDescent="0.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8" ht="15" thickBot="1" x14ac:dyDescent="0.4">
      <c r="A2" s="578" t="s">
        <v>7</v>
      </c>
      <c r="B2" s="579"/>
      <c r="C2" s="580"/>
      <c r="D2" s="37">
        <v>1600</v>
      </c>
      <c r="E2" s="37">
        <v>750</v>
      </c>
      <c r="F2" s="37">
        <v>420</v>
      </c>
      <c r="G2" s="37">
        <v>250</v>
      </c>
    </row>
    <row r="3" spans="1:8" ht="15" thickBot="1" x14ac:dyDescent="0.4">
      <c r="A3" s="51" t="s">
        <v>399</v>
      </c>
      <c r="B3" s="52" t="s">
        <v>9</v>
      </c>
      <c r="C3" s="100">
        <f>'АП Красногвардейский'!D55</f>
        <v>161</v>
      </c>
      <c r="D3" s="54">
        <f>C3*D2</f>
        <v>257600</v>
      </c>
      <c r="E3" s="54">
        <f>C3*E2</f>
        <v>120750</v>
      </c>
      <c r="F3" s="54">
        <f>C3*F2</f>
        <v>67620</v>
      </c>
      <c r="G3" s="54">
        <f>C3*G2</f>
        <v>40250</v>
      </c>
      <c r="H3" s="402"/>
    </row>
    <row r="4" spans="1:8" ht="15" thickBot="1" x14ac:dyDescent="0.4">
      <c r="H4" s="402"/>
    </row>
    <row r="5" spans="1:8" ht="16" thickBot="1" x14ac:dyDescent="0.4">
      <c r="A5" s="578" t="s">
        <v>7</v>
      </c>
      <c r="B5" s="579"/>
      <c r="C5" s="580"/>
      <c r="D5" s="37">
        <v>3000</v>
      </c>
      <c r="E5" s="37">
        <v>1650</v>
      </c>
      <c r="F5" s="37">
        <v>900</v>
      </c>
      <c r="G5" s="101"/>
      <c r="H5" s="402"/>
    </row>
    <row r="6" spans="1:8" ht="15" thickBot="1" x14ac:dyDescent="0.4">
      <c r="A6" s="48" t="s">
        <v>400</v>
      </c>
      <c r="B6" s="52" t="s">
        <v>9</v>
      </c>
      <c r="C6" s="100">
        <f>'АП Красногвардейский'!D65</f>
        <v>8</v>
      </c>
      <c r="D6" s="54">
        <f>C6*D5</f>
        <v>24000</v>
      </c>
      <c r="E6" s="54">
        <f>C6*E5</f>
        <v>13200</v>
      </c>
      <c r="F6" s="54">
        <f>C6*F5</f>
        <v>7200</v>
      </c>
      <c r="G6" s="54"/>
      <c r="H6" s="402"/>
    </row>
    <row r="7" spans="1:8" ht="24" customHeight="1" thickBot="1" x14ac:dyDescent="0.4">
      <c r="A7" s="48" t="s">
        <v>401</v>
      </c>
      <c r="B7" s="52" t="s">
        <v>9</v>
      </c>
      <c r="C7" s="100">
        <f>'АП Красногвардейский'!D78</f>
        <v>9</v>
      </c>
      <c r="D7" s="54">
        <f>C7*D5</f>
        <v>27000</v>
      </c>
      <c r="E7" s="54">
        <f>C7*E5</f>
        <v>14850</v>
      </c>
      <c r="F7" s="54">
        <f>C7*F5</f>
        <v>8100</v>
      </c>
      <c r="G7" s="54"/>
    </row>
    <row r="8" spans="1:8" ht="15" thickBot="1" x14ac:dyDescent="0.4">
      <c r="A8" s="102"/>
      <c r="B8" s="98"/>
      <c r="C8" s="98"/>
      <c r="D8" s="98"/>
      <c r="E8" s="98"/>
    </row>
    <row r="9" spans="1:8" ht="16" thickBot="1" x14ac:dyDescent="0.4">
      <c r="A9" s="578" t="s">
        <v>7</v>
      </c>
      <c r="B9" s="579"/>
      <c r="C9" s="580"/>
      <c r="D9" s="37"/>
      <c r="E9" s="37">
        <v>1080</v>
      </c>
      <c r="F9" s="37">
        <v>650</v>
      </c>
      <c r="G9" s="101"/>
    </row>
    <row r="10" spans="1:8" ht="15" thickBot="1" x14ac:dyDescent="0.4">
      <c r="A10" s="51" t="s">
        <v>402</v>
      </c>
      <c r="B10" s="52" t="s">
        <v>9</v>
      </c>
      <c r="C10" s="100">
        <f>'АП Красногвардейский'!D88</f>
        <v>21</v>
      </c>
      <c r="D10" s="54"/>
      <c r="E10" s="54">
        <f>C10*E9</f>
        <v>22680</v>
      </c>
      <c r="F10" s="54">
        <f>C10*F9</f>
        <v>13650</v>
      </c>
      <c r="G10" s="54"/>
    </row>
    <row r="11" spans="1:8" ht="15" thickBot="1" x14ac:dyDescent="0.4"/>
    <row r="12" spans="1:8" ht="15" thickBot="1" x14ac:dyDescent="0.4">
      <c r="A12" s="51" t="s">
        <v>446</v>
      </c>
      <c r="B12" s="52" t="s">
        <v>229</v>
      </c>
      <c r="C12" s="53">
        <f>'АП Красногвардейский'!D98</f>
        <v>3</v>
      </c>
      <c r="D12" s="54">
        <f>C12*13300</f>
        <v>39900</v>
      </c>
      <c r="E12" s="54"/>
      <c r="F12" s="54"/>
      <c r="G12" s="54"/>
    </row>
    <row r="13" spans="1:8" ht="15" thickBot="1" x14ac:dyDescent="0.4">
      <c r="A13" s="51" t="s">
        <v>447</v>
      </c>
      <c r="B13" s="52" t="s">
        <v>229</v>
      </c>
      <c r="C13" s="53">
        <f>'АП Красногвардейский'!D108</f>
        <v>12</v>
      </c>
      <c r="D13" s="54">
        <f>C13*4800</f>
        <v>57600</v>
      </c>
      <c r="E13" s="54"/>
      <c r="F13" s="54"/>
      <c r="G13" s="54"/>
    </row>
    <row r="14" spans="1:8" ht="15" thickBot="1" x14ac:dyDescent="0.4"/>
    <row r="15" spans="1:8" ht="15.5" thickBot="1" x14ac:dyDescent="0.4">
      <c r="A15" s="88" t="s">
        <v>159</v>
      </c>
      <c r="B15" s="88" t="s">
        <v>1</v>
      </c>
      <c r="C15" s="89" t="s">
        <v>2</v>
      </c>
      <c r="D15" s="89" t="s">
        <v>160</v>
      </c>
      <c r="E15" s="89" t="s">
        <v>161</v>
      </c>
    </row>
    <row r="16" spans="1:8" ht="16" thickBot="1" x14ac:dyDescent="0.4">
      <c r="A16" s="572" t="s">
        <v>162</v>
      </c>
      <c r="B16" s="573"/>
      <c r="C16" s="585"/>
      <c r="D16" s="90">
        <v>3000</v>
      </c>
      <c r="E16" s="90">
        <v>2400</v>
      </c>
    </row>
    <row r="17" spans="1:5" ht="16" thickBot="1" x14ac:dyDescent="0.4">
      <c r="A17" s="51" t="s">
        <v>1906</v>
      </c>
      <c r="B17" s="91" t="s">
        <v>163</v>
      </c>
      <c r="C17" s="92">
        <f>'АП Красногвардейский'!D118</f>
        <v>4</v>
      </c>
      <c r="D17" s="93">
        <f>C17*D16</f>
        <v>12000</v>
      </c>
      <c r="E17" s="93">
        <f>C17*E16</f>
        <v>9600</v>
      </c>
    </row>
    <row r="18" spans="1:5" ht="15" thickBot="1" x14ac:dyDescent="0.4"/>
    <row r="19" spans="1:5" ht="15" thickBot="1" x14ac:dyDescent="0.4">
      <c r="A19" s="156" t="s">
        <v>89</v>
      </c>
      <c r="B19" s="157">
        <f>C3+C6+C7+C10+C12+C13+C17</f>
        <v>218</v>
      </c>
      <c r="D19" s="568" t="s">
        <v>1043</v>
      </c>
      <c r="E19" s="568"/>
    </row>
  </sheetData>
  <mergeCells count="5">
    <mergeCell ref="A2:C2"/>
    <mergeCell ref="A5:C5"/>
    <mergeCell ref="A9:C9"/>
    <mergeCell ref="D19:E19"/>
    <mergeCell ref="A16:C16"/>
  </mergeCells>
  <hyperlinks>
    <hyperlink ref="A3" location="Красногвардейский1" display="Красногвардейский " xr:uid="{00000000-0004-0000-0500-000000000000}"/>
    <hyperlink ref="A6" location="Тухачевского" display="ЖК на Тухачевского" xr:uid="{00000000-0004-0000-0500-000001000000}"/>
    <hyperlink ref="A7" location="Наставников" display="ЖК на Наставников/Ударников" xr:uid="{00000000-0004-0000-0500-000002000000}"/>
    <hyperlink ref="A10" location="Екатерининский" display="ЖК Екатерининский" xr:uid="{00000000-0004-0000-0500-000003000000}"/>
    <hyperlink ref="D19:E19" location="'ВЫБОР РАЙОНА'!A1" display="Вернуться к выбору района" xr:uid="{00000000-0004-0000-0500-000004000000}"/>
    <hyperlink ref="A12" location="Альтер" display="ЖК Альтер" xr:uid="{00000000-0004-0000-0500-000005000000}"/>
    <hyperlink ref="A13" location="Платинум" display="ЖК Платинум" xr:uid="{00000000-0004-0000-0500-000006000000}"/>
    <hyperlink ref="A17" location="Upoint" display="ЖК Upoint" xr:uid="{00000000-0004-0000-0500-000007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5"/>
  <sheetViews>
    <sheetView workbookViewId="0">
      <pane ySplit="1" topLeftCell="A2" activePane="bottomLeft" state="frozen"/>
      <selection pane="bottomLeft" activeCell="AB35" sqref="AB35"/>
    </sheetView>
  </sheetViews>
  <sheetFormatPr defaultColWidth="8.81640625" defaultRowHeight="14.5" x14ac:dyDescent="0.35"/>
  <cols>
    <col min="1" max="1" width="31.26953125" customWidth="1"/>
    <col min="2" max="2" width="23" customWidth="1"/>
    <col min="3" max="3" width="17" customWidth="1"/>
    <col min="4" max="4" width="15" customWidth="1"/>
    <col min="5" max="5" width="14.7265625" customWidth="1"/>
    <col min="6" max="6" width="15.26953125" customWidth="1"/>
    <col min="7" max="7" width="14.453125" customWidth="1"/>
  </cols>
  <sheetData>
    <row r="1" spans="1:8" ht="15" thickBot="1" x14ac:dyDescent="0.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8" ht="15" thickBot="1" x14ac:dyDescent="0.4">
      <c r="A2" s="578" t="s">
        <v>7</v>
      </c>
      <c r="B2" s="579"/>
      <c r="C2" s="580"/>
      <c r="D2" s="37">
        <v>1600</v>
      </c>
      <c r="E2" s="37">
        <v>750</v>
      </c>
      <c r="F2" s="37">
        <v>420</v>
      </c>
      <c r="G2" s="37">
        <v>250</v>
      </c>
    </row>
    <row r="3" spans="1:8" ht="16" thickBot="1" x14ac:dyDescent="0.4">
      <c r="A3" s="445" t="s">
        <v>243</v>
      </c>
      <c r="B3" s="38" t="s">
        <v>9</v>
      </c>
      <c r="C3" s="446">
        <f>'АП Московский'!D20</f>
        <v>90</v>
      </c>
      <c r="D3" s="447">
        <f>C3*D2</f>
        <v>144000</v>
      </c>
      <c r="E3" s="447">
        <f>C3*E2</f>
        <v>67500</v>
      </c>
      <c r="F3" s="447">
        <f>C3*F2</f>
        <v>37800</v>
      </c>
      <c r="G3" s="447">
        <f>C3*G2</f>
        <v>22500</v>
      </c>
      <c r="H3" s="402"/>
    </row>
    <row r="4" spans="1:8" ht="16" thickBot="1" x14ac:dyDescent="0.4">
      <c r="A4" s="445" t="s">
        <v>268</v>
      </c>
      <c r="B4" s="38" t="s">
        <v>9</v>
      </c>
      <c r="C4" s="446">
        <f>'АП Московский'!D59</f>
        <v>65</v>
      </c>
      <c r="D4" s="447">
        <f>C4*D2</f>
        <v>104000</v>
      </c>
      <c r="E4" s="447">
        <f>C4*E2</f>
        <v>48750</v>
      </c>
      <c r="F4" s="447">
        <f>C4*F2</f>
        <v>27300</v>
      </c>
      <c r="G4" s="447">
        <f>C4*G2</f>
        <v>16250</v>
      </c>
      <c r="H4" s="402"/>
    </row>
    <row r="5" spans="1:8" ht="16" thickBot="1" x14ac:dyDescent="0.4">
      <c r="A5" s="445" t="s">
        <v>300</v>
      </c>
      <c r="B5" s="38" t="s">
        <v>9</v>
      </c>
      <c r="C5" s="448">
        <f>'АП Московский'!D97</f>
        <v>95</v>
      </c>
      <c r="D5" s="447">
        <f>C5*D2</f>
        <v>152000</v>
      </c>
      <c r="E5" s="447">
        <f>C5*E2</f>
        <v>71250</v>
      </c>
      <c r="F5" s="447">
        <f>C5*F2</f>
        <v>39900</v>
      </c>
      <c r="G5" s="447">
        <f>C5*G2</f>
        <v>23750</v>
      </c>
      <c r="H5" s="402"/>
    </row>
    <row r="6" spans="1:8" ht="16" thickBot="1" x14ac:dyDescent="0.4">
      <c r="A6" s="445" t="s">
        <v>312</v>
      </c>
      <c r="B6" s="38" t="s">
        <v>9</v>
      </c>
      <c r="C6" s="448">
        <f>'АП Московский'!D136</f>
        <v>95</v>
      </c>
      <c r="D6" s="447">
        <f>C6*D2</f>
        <v>152000</v>
      </c>
      <c r="E6" s="447">
        <f>C6*E2</f>
        <v>71250</v>
      </c>
      <c r="F6" s="447">
        <f>C6*F2</f>
        <v>39900</v>
      </c>
      <c r="G6" s="447">
        <f>C6*G2</f>
        <v>23750</v>
      </c>
      <c r="H6" s="402"/>
    </row>
    <row r="7" spans="1:8" ht="16" thickBot="1" x14ac:dyDescent="0.4">
      <c r="A7" s="445" t="s">
        <v>319</v>
      </c>
      <c r="B7" s="38" t="s">
        <v>9</v>
      </c>
      <c r="C7" s="448">
        <f>'АП Московский'!D166</f>
        <v>69</v>
      </c>
      <c r="D7" s="447">
        <f>C7*D2</f>
        <v>110400</v>
      </c>
      <c r="E7" s="447">
        <f>C7*E2</f>
        <v>51750</v>
      </c>
      <c r="F7" s="447">
        <f>C7*F2</f>
        <v>28980</v>
      </c>
      <c r="G7" s="447">
        <f>C7*G2</f>
        <v>17250</v>
      </c>
    </row>
    <row r="8" spans="1:8" ht="16" thickBot="1" x14ac:dyDescent="0.4">
      <c r="A8" s="445" t="s">
        <v>325</v>
      </c>
      <c r="B8" s="38" t="s">
        <v>9</v>
      </c>
      <c r="C8" s="448">
        <f>'АП Московский'!D196</f>
        <v>46</v>
      </c>
      <c r="D8" s="447">
        <f>C8*D2</f>
        <v>73600</v>
      </c>
      <c r="E8" s="447">
        <f>C8*E2</f>
        <v>34500</v>
      </c>
      <c r="F8" s="447">
        <f>C8*F2</f>
        <v>19320</v>
      </c>
      <c r="G8" s="447">
        <f>C8*G2</f>
        <v>11500</v>
      </c>
    </row>
    <row r="9" spans="1:8" ht="15" thickBot="1" x14ac:dyDescent="0.4">
      <c r="A9" s="39" t="s">
        <v>89</v>
      </c>
      <c r="B9" s="39"/>
      <c r="C9" s="40">
        <f>SUM(C3:C8)</f>
        <v>460</v>
      </c>
      <c r="D9" s="41">
        <f>SUM(D3:D8)</f>
        <v>736000</v>
      </c>
      <c r="E9" s="41">
        <f>SUM(E3:E8)</f>
        <v>345000</v>
      </c>
      <c r="F9" s="41">
        <f>SUM(F3:F8)</f>
        <v>193200</v>
      </c>
      <c r="G9" s="41">
        <f>SUM(G3:G8)</f>
        <v>115000</v>
      </c>
    </row>
    <row r="10" spans="1:8" ht="15" thickBot="1" x14ac:dyDescent="0.4">
      <c r="A10" s="2"/>
      <c r="B10" s="2"/>
      <c r="C10" s="2"/>
      <c r="D10" s="2"/>
      <c r="E10" s="2"/>
      <c r="F10" s="2"/>
      <c r="G10" s="2"/>
    </row>
    <row r="11" spans="1:8" ht="15" thickBot="1" x14ac:dyDescent="0.4">
      <c r="A11" s="578" t="s">
        <v>7</v>
      </c>
      <c r="B11" s="579"/>
      <c r="C11" s="580"/>
      <c r="D11" s="37">
        <v>2500</v>
      </c>
      <c r="E11" s="37">
        <v>1400</v>
      </c>
      <c r="F11" s="37">
        <v>750</v>
      </c>
      <c r="G11" s="37">
        <v>430</v>
      </c>
    </row>
    <row r="12" spans="1:8" ht="16" thickBot="1" x14ac:dyDescent="0.4">
      <c r="A12" s="445" t="s">
        <v>336</v>
      </c>
      <c r="B12" s="38" t="s">
        <v>9</v>
      </c>
      <c r="C12" s="446">
        <f>'АП Московский'!D209</f>
        <v>29</v>
      </c>
      <c r="D12" s="447">
        <f>C12*D11</f>
        <v>72500</v>
      </c>
      <c r="E12" s="447">
        <f>C12*E11</f>
        <v>40600</v>
      </c>
      <c r="F12" s="447">
        <f>C12*F11</f>
        <v>21750</v>
      </c>
      <c r="G12" s="447">
        <f>C12*G11</f>
        <v>12470</v>
      </c>
    </row>
    <row r="13" spans="1:8" ht="16" thickBot="1" x14ac:dyDescent="0.4">
      <c r="A13" s="445" t="s">
        <v>342</v>
      </c>
      <c r="B13" s="38" t="s">
        <v>9</v>
      </c>
      <c r="C13" s="446">
        <f>'АП Московский'!D221</f>
        <v>8</v>
      </c>
      <c r="D13" s="447">
        <f>C13*D11</f>
        <v>20000</v>
      </c>
      <c r="E13" s="447">
        <f>C13*E11</f>
        <v>11200</v>
      </c>
      <c r="F13" s="447">
        <f>C13*F11</f>
        <v>6000</v>
      </c>
      <c r="G13" s="447">
        <f>C13*G11</f>
        <v>3440</v>
      </c>
    </row>
    <row r="14" spans="1:8" ht="15" thickBot="1" x14ac:dyDescent="0.4">
      <c r="A14" s="39" t="s">
        <v>89</v>
      </c>
      <c r="B14" s="39"/>
      <c r="C14" s="40">
        <f>C13+C12</f>
        <v>37</v>
      </c>
      <c r="D14" s="86">
        <f>SUM(D12:D13)</f>
        <v>92500</v>
      </c>
      <c r="E14" s="41">
        <f>SUM(E12:E13)</f>
        <v>51800</v>
      </c>
      <c r="F14" s="41">
        <f>SUM(F12:F13)</f>
        <v>27750</v>
      </c>
      <c r="G14" s="41">
        <f>SUM(G12:G13)</f>
        <v>15910</v>
      </c>
    </row>
    <row r="15" spans="1:8" ht="15" thickBot="1" x14ac:dyDescent="0.4">
      <c r="A15" s="449"/>
      <c r="B15" s="449"/>
      <c r="C15" s="450"/>
      <c r="D15" s="451"/>
      <c r="E15" s="24"/>
      <c r="F15" s="24"/>
      <c r="G15" s="24"/>
    </row>
    <row r="16" spans="1:8" ht="15" thickBot="1" x14ac:dyDescent="0.4">
      <c r="A16" s="586" t="s">
        <v>7</v>
      </c>
      <c r="B16" s="587"/>
      <c r="C16" s="588"/>
      <c r="D16" s="452"/>
      <c r="E16" s="452">
        <v>1150</v>
      </c>
      <c r="F16" s="452">
        <v>800</v>
      </c>
      <c r="G16" s="452"/>
    </row>
    <row r="17" spans="1:7" ht="15" thickBot="1" x14ac:dyDescent="0.4">
      <c r="A17" s="453" t="s">
        <v>1864</v>
      </c>
      <c r="B17" s="454" t="s">
        <v>600</v>
      </c>
      <c r="C17" s="455">
        <v>7</v>
      </c>
      <c r="D17" s="456"/>
      <c r="E17" s="457">
        <v>8050</v>
      </c>
      <c r="F17" s="458">
        <v>5600</v>
      </c>
      <c r="G17" s="459"/>
    </row>
    <row r="18" spans="1:7" ht="15" thickBot="1" x14ac:dyDescent="0.4">
      <c r="B18" s="2"/>
      <c r="C18" s="2"/>
      <c r="D18" s="2"/>
      <c r="E18" s="2"/>
      <c r="F18" s="2"/>
      <c r="G18" s="2"/>
    </row>
    <row r="19" spans="1:7" ht="15" thickBot="1" x14ac:dyDescent="0.4">
      <c r="A19" s="578" t="s">
        <v>7</v>
      </c>
      <c r="B19" s="579"/>
      <c r="C19" s="580"/>
      <c r="D19" s="37">
        <v>2500</v>
      </c>
      <c r="E19" s="37">
        <v>1400</v>
      </c>
      <c r="F19" s="37">
        <v>750</v>
      </c>
      <c r="G19" s="37"/>
    </row>
    <row r="20" spans="1:7" ht="15" thickBot="1" x14ac:dyDescent="0.4">
      <c r="A20" s="420" t="s">
        <v>346</v>
      </c>
      <c r="B20" s="38" t="s">
        <v>9</v>
      </c>
      <c r="C20" s="421">
        <f>'АП Московский'!D246</f>
        <v>30</v>
      </c>
      <c r="D20" s="422">
        <f>C20*D19</f>
        <v>75000</v>
      </c>
      <c r="E20" s="422">
        <f>C20*E19</f>
        <v>42000</v>
      </c>
      <c r="F20" s="422">
        <f>C20*F19</f>
        <v>22500</v>
      </c>
      <c r="G20" s="41"/>
    </row>
    <row r="21" spans="1:7" ht="15" thickBot="1" x14ac:dyDescent="0.4">
      <c r="A21" s="420" t="s">
        <v>351</v>
      </c>
      <c r="B21" s="38" t="s">
        <v>9</v>
      </c>
      <c r="C21" s="421">
        <v>16</v>
      </c>
      <c r="D21" s="422">
        <f>C21*D19</f>
        <v>40000</v>
      </c>
      <c r="E21" s="422">
        <f>C21*E19</f>
        <v>22400</v>
      </c>
      <c r="F21" s="422">
        <f>C21*F19</f>
        <v>12000</v>
      </c>
      <c r="G21" s="41"/>
    </row>
    <row r="22" spans="1:7" ht="15" thickBot="1" x14ac:dyDescent="0.4">
      <c r="A22" s="420" t="s">
        <v>355</v>
      </c>
      <c r="B22" s="38" t="s">
        <v>9</v>
      </c>
      <c r="C22" s="421">
        <f>'АП Московский'!D271</f>
        <v>26</v>
      </c>
      <c r="D22" s="422">
        <f>C22*D19</f>
        <v>65000</v>
      </c>
      <c r="E22" s="422">
        <f>C22*E19</f>
        <v>36400</v>
      </c>
      <c r="F22" s="422">
        <f>C22*F19</f>
        <v>19500</v>
      </c>
      <c r="G22" s="41"/>
    </row>
    <row r="23" spans="1:7" ht="15" thickBot="1" x14ac:dyDescent="0.4">
      <c r="A23" s="420" t="s">
        <v>360</v>
      </c>
      <c r="B23" s="38" t="s">
        <v>9</v>
      </c>
      <c r="C23" s="421">
        <f>'АП Московский'!D285</f>
        <v>12</v>
      </c>
      <c r="D23" s="422">
        <f>C23*D19</f>
        <v>30000</v>
      </c>
      <c r="E23" s="422">
        <f>C23*E19</f>
        <v>16800</v>
      </c>
      <c r="F23" s="422">
        <f>C23*F19</f>
        <v>9000</v>
      </c>
      <c r="G23" s="41"/>
    </row>
    <row r="24" spans="1:7" ht="15" thickBot="1" x14ac:dyDescent="0.4">
      <c r="A24" s="420" t="s">
        <v>365</v>
      </c>
      <c r="B24" s="38" t="s">
        <v>9</v>
      </c>
      <c r="C24" s="421">
        <f>'АП Московский'!D296</f>
        <v>5</v>
      </c>
      <c r="D24" s="422">
        <f>C24*D19</f>
        <v>12500</v>
      </c>
      <c r="E24" s="422">
        <f>C24*E19</f>
        <v>7000</v>
      </c>
      <c r="F24" s="422">
        <f>C24*F19</f>
        <v>3750</v>
      </c>
      <c r="G24" s="41"/>
    </row>
    <row r="25" spans="1:7" ht="15" thickBot="1" x14ac:dyDescent="0.4">
      <c r="A25" s="420" t="s">
        <v>367</v>
      </c>
      <c r="B25" s="38" t="s">
        <v>9</v>
      </c>
      <c r="C25" s="421">
        <f>'АП Московский'!D308</f>
        <v>16</v>
      </c>
      <c r="D25" s="422">
        <f>C25*D19</f>
        <v>40000</v>
      </c>
      <c r="E25" s="422">
        <f>C25*E19</f>
        <v>22400</v>
      </c>
      <c r="F25" s="422">
        <f>C25*F19</f>
        <v>12000</v>
      </c>
      <c r="G25" s="41"/>
    </row>
    <row r="26" spans="1:7" ht="15" thickBot="1" x14ac:dyDescent="0.4">
      <c r="A26" s="420" t="s">
        <v>368</v>
      </c>
      <c r="B26" s="38" t="s">
        <v>9</v>
      </c>
      <c r="C26" s="421">
        <f>'АП Московский'!D321</f>
        <v>18</v>
      </c>
      <c r="D26" s="422">
        <f>C26*D19</f>
        <v>45000</v>
      </c>
      <c r="E26" s="422">
        <f>C26*E19</f>
        <v>25200</v>
      </c>
      <c r="F26" s="422">
        <f>C26*F19</f>
        <v>13500</v>
      </c>
      <c r="G26" s="41"/>
    </row>
    <row r="27" spans="1:7" ht="15" thickBot="1" x14ac:dyDescent="0.4">
      <c r="A27" s="39" t="s">
        <v>89</v>
      </c>
      <c r="B27" s="39"/>
      <c r="C27" s="40">
        <f>SUM(C20:C26)</f>
        <v>123</v>
      </c>
      <c r="D27" s="86">
        <f>SUM(D20:D26)</f>
        <v>307500</v>
      </c>
      <c r="E27" s="41">
        <f>SUM(E20:E26)</f>
        <v>172200</v>
      </c>
      <c r="F27" s="41">
        <f>SUM(F20:F26)</f>
        <v>92250</v>
      </c>
      <c r="G27" s="41"/>
    </row>
    <row r="28" spans="1:7" ht="15" thickBot="1" x14ac:dyDescent="0.4">
      <c r="A28" s="2"/>
      <c r="B28" s="2"/>
      <c r="C28" s="2"/>
      <c r="D28" s="2"/>
      <c r="E28" s="2"/>
      <c r="F28" s="2"/>
      <c r="G28" s="2"/>
    </row>
    <row r="29" spans="1:7" ht="15" thickBot="1" x14ac:dyDescent="0.4">
      <c r="A29" s="420" t="s">
        <v>1919</v>
      </c>
      <c r="B29" s="38" t="s">
        <v>9</v>
      </c>
      <c r="C29" s="421">
        <f>'АП Московский'!D576</f>
        <v>18</v>
      </c>
      <c r="D29" s="421"/>
      <c r="E29" s="422">
        <f>1300*C29</f>
        <v>23400</v>
      </c>
      <c r="F29" s="422">
        <f>730*C29</f>
        <v>13140</v>
      </c>
      <c r="G29" s="2"/>
    </row>
    <row r="30" spans="1:7" ht="15" thickBot="1" x14ac:dyDescent="0.4">
      <c r="A30" s="2"/>
      <c r="B30" s="2"/>
      <c r="C30" s="2"/>
      <c r="D30" s="2"/>
      <c r="E30" s="2"/>
      <c r="F30" s="2"/>
      <c r="G30" s="2"/>
    </row>
    <row r="31" spans="1:7" ht="15.5" thickBot="1" x14ac:dyDescent="0.4">
      <c r="A31" s="88" t="s">
        <v>159</v>
      </c>
      <c r="B31" s="88" t="s">
        <v>1</v>
      </c>
      <c r="C31" s="89" t="s">
        <v>2</v>
      </c>
      <c r="D31" s="89" t="s">
        <v>160</v>
      </c>
      <c r="E31" s="89" t="s">
        <v>161</v>
      </c>
      <c r="F31" s="2"/>
      <c r="G31" s="2"/>
    </row>
    <row r="32" spans="1:7" ht="16" thickBot="1" x14ac:dyDescent="0.4">
      <c r="A32" s="572" t="s">
        <v>162</v>
      </c>
      <c r="B32" s="573"/>
      <c r="C32" s="585"/>
      <c r="D32" s="90">
        <v>3000</v>
      </c>
      <c r="E32" s="90">
        <v>2400</v>
      </c>
      <c r="F32" s="2"/>
      <c r="G32" s="2"/>
    </row>
    <row r="33" spans="1:11" ht="16" thickBot="1" x14ac:dyDescent="0.4">
      <c r="A33" s="445" t="s">
        <v>346</v>
      </c>
      <c r="B33" s="91" t="s">
        <v>163</v>
      </c>
      <c r="C33" s="92">
        <f>'АП Московский'!D331</f>
        <v>4</v>
      </c>
      <c r="D33" s="93">
        <f>C33*D32</f>
        <v>12000</v>
      </c>
      <c r="E33" s="93">
        <f>C33*E32</f>
        <v>9600</v>
      </c>
      <c r="F33" s="2"/>
      <c r="G33" s="2"/>
    </row>
    <row r="34" spans="1:11" ht="16" thickBot="1" x14ac:dyDescent="0.4">
      <c r="A34" s="460"/>
      <c r="B34" s="91"/>
      <c r="C34" s="461"/>
      <c r="D34" s="462"/>
      <c r="E34" s="462"/>
      <c r="F34" s="2"/>
      <c r="G34" s="2"/>
    </row>
    <row r="35" spans="1:11" ht="16" thickBot="1" x14ac:dyDescent="0.4">
      <c r="A35" s="445" t="s">
        <v>1915</v>
      </c>
      <c r="B35" s="91" t="s">
        <v>9</v>
      </c>
      <c r="C35" s="92">
        <f>'АП Московский'!D561</f>
        <v>3</v>
      </c>
      <c r="D35" s="93">
        <v>3900</v>
      </c>
      <c r="E35" s="93">
        <v>2100</v>
      </c>
      <c r="F35" s="2"/>
      <c r="G35" s="2"/>
    </row>
    <row r="36" spans="1:11" ht="15" thickBot="1" x14ac:dyDescent="0.4">
      <c r="A36" s="2"/>
      <c r="B36" s="2"/>
      <c r="C36" s="2"/>
      <c r="D36" s="2"/>
      <c r="E36" s="2"/>
      <c r="F36" s="2"/>
      <c r="G36" s="2"/>
    </row>
    <row r="37" spans="1:11" ht="15.5" thickBot="1" x14ac:dyDescent="0.4">
      <c r="A37" s="88" t="s">
        <v>159</v>
      </c>
      <c r="B37" s="88" t="s">
        <v>1</v>
      </c>
      <c r="C37" s="89" t="s">
        <v>2</v>
      </c>
      <c r="D37" s="89" t="s">
        <v>160</v>
      </c>
      <c r="E37" s="89" t="s">
        <v>161</v>
      </c>
      <c r="F37" s="2"/>
      <c r="G37" s="2"/>
    </row>
    <row r="38" spans="1:11" ht="16" thickBot="1" x14ac:dyDescent="0.4">
      <c r="A38" s="419" t="s">
        <v>374</v>
      </c>
      <c r="B38" s="91" t="s">
        <v>163</v>
      </c>
      <c r="C38" s="97">
        <f>'АП Московский'!D340</f>
        <v>3</v>
      </c>
      <c r="D38" s="93">
        <v>26100</v>
      </c>
      <c r="E38" s="93">
        <v>22101</v>
      </c>
      <c r="F38" s="2"/>
      <c r="G38" s="2"/>
    </row>
    <row r="39" spans="1:11" ht="16" thickBot="1" x14ac:dyDescent="0.4">
      <c r="A39" s="419" t="s">
        <v>376</v>
      </c>
      <c r="B39" s="91" t="s">
        <v>163</v>
      </c>
      <c r="C39" s="97">
        <f>'АП Московский'!D349</f>
        <v>3</v>
      </c>
      <c r="D39" s="93">
        <v>9801</v>
      </c>
      <c r="E39" s="93">
        <v>9000</v>
      </c>
      <c r="F39" s="2"/>
      <c r="G39" s="2"/>
    </row>
    <row r="40" spans="1:11" ht="16" thickBot="1" x14ac:dyDescent="0.4">
      <c r="A40" s="419" t="s">
        <v>378</v>
      </c>
      <c r="B40" s="91" t="s">
        <v>163</v>
      </c>
      <c r="C40" s="97">
        <f>'АП Московский'!D358</f>
        <v>2</v>
      </c>
      <c r="D40" s="93">
        <v>28300</v>
      </c>
      <c r="E40" s="93">
        <v>26600</v>
      </c>
      <c r="F40" s="2"/>
      <c r="G40" s="2"/>
    </row>
    <row r="41" spans="1:11" ht="16" thickBot="1" x14ac:dyDescent="0.4">
      <c r="A41" s="419" t="s">
        <v>381</v>
      </c>
      <c r="B41" s="91" t="s">
        <v>163</v>
      </c>
      <c r="C41" s="97">
        <f>'АП Московский'!D367</f>
        <v>5</v>
      </c>
      <c r="D41" s="93">
        <v>18800</v>
      </c>
      <c r="E41" s="93">
        <v>16000</v>
      </c>
      <c r="F41" s="2"/>
      <c r="G41" s="2"/>
    </row>
    <row r="42" spans="1:11" ht="16" thickBot="1" x14ac:dyDescent="0.4">
      <c r="A42" s="419" t="s">
        <v>383</v>
      </c>
      <c r="B42" s="91" t="s">
        <v>163</v>
      </c>
      <c r="C42" s="97">
        <f>'АП Московский'!D376</f>
        <v>3</v>
      </c>
      <c r="D42" s="93">
        <v>12501</v>
      </c>
      <c r="E42" s="93">
        <v>11001</v>
      </c>
      <c r="F42" s="2"/>
      <c r="G42" s="2"/>
    </row>
    <row r="43" spans="1:11" ht="16" thickBot="1" x14ac:dyDescent="0.4">
      <c r="A43" s="419" t="s">
        <v>385</v>
      </c>
      <c r="B43" s="91" t="s">
        <v>163</v>
      </c>
      <c r="C43" s="97">
        <f>'АП Московский'!D385</f>
        <v>2</v>
      </c>
      <c r="D43" s="93">
        <v>17200</v>
      </c>
      <c r="E43" s="93">
        <v>14600</v>
      </c>
      <c r="F43" s="2"/>
      <c r="G43" s="2"/>
    </row>
    <row r="44" spans="1:11" ht="16" thickBot="1" x14ac:dyDescent="0.4">
      <c r="A44" s="419" t="s">
        <v>387</v>
      </c>
      <c r="B44" s="91" t="s">
        <v>163</v>
      </c>
      <c r="C44" s="97">
        <f>'АП Московский'!D394</f>
        <v>5</v>
      </c>
      <c r="D44" s="93">
        <v>27200</v>
      </c>
      <c r="E44" s="93">
        <v>24100</v>
      </c>
      <c r="F44" s="2"/>
      <c r="G44" s="2"/>
    </row>
    <row r="45" spans="1:11" ht="16" thickBot="1" x14ac:dyDescent="0.4">
      <c r="A45" s="419" t="s">
        <v>388</v>
      </c>
      <c r="B45" s="91" t="s">
        <v>163</v>
      </c>
      <c r="C45" s="97">
        <f>'АП Московский'!D403</f>
        <v>2</v>
      </c>
      <c r="D45" s="93">
        <v>17100</v>
      </c>
      <c r="E45" s="93">
        <v>11500</v>
      </c>
      <c r="F45" s="2"/>
      <c r="G45" s="2"/>
    </row>
    <row r="46" spans="1:11" ht="16" thickBot="1" x14ac:dyDescent="0.4">
      <c r="A46" s="419" t="s">
        <v>390</v>
      </c>
      <c r="B46" s="91" t="s">
        <v>163</v>
      </c>
      <c r="C46" s="97">
        <f>'АП Московский'!D412</f>
        <v>2</v>
      </c>
      <c r="D46" s="93">
        <v>17100</v>
      </c>
      <c r="E46" s="93">
        <v>11500</v>
      </c>
      <c r="F46" s="2"/>
      <c r="G46" s="2"/>
    </row>
    <row r="47" spans="1:11" ht="16" thickBot="1" x14ac:dyDescent="0.4">
      <c r="A47" s="419" t="s">
        <v>392</v>
      </c>
      <c r="B47" s="91" t="s">
        <v>163</v>
      </c>
      <c r="C47" s="97">
        <f>'АП Московский'!D421</f>
        <v>2</v>
      </c>
      <c r="D47" s="93">
        <v>17100</v>
      </c>
      <c r="E47" s="93">
        <v>11500</v>
      </c>
      <c r="F47" s="2"/>
      <c r="G47" s="410"/>
      <c r="H47" s="319"/>
      <c r="I47" s="418"/>
      <c r="J47" s="23"/>
      <c r="K47" s="23"/>
    </row>
    <row r="48" spans="1:11" ht="16" thickBot="1" x14ac:dyDescent="0.4">
      <c r="A48" s="419" t="s">
        <v>394</v>
      </c>
      <c r="B48" s="91" t="s">
        <v>163</v>
      </c>
      <c r="C48" s="97">
        <f>'АП Московский'!D430</f>
        <v>2</v>
      </c>
      <c r="D48" s="93">
        <v>17100</v>
      </c>
      <c r="E48" s="93">
        <v>11500</v>
      </c>
      <c r="F48" s="2"/>
      <c r="G48" s="2"/>
    </row>
    <row r="49" spans="1:7" ht="16" thickBot="1" x14ac:dyDescent="0.4">
      <c r="A49" s="419" t="s">
        <v>396</v>
      </c>
      <c r="B49" s="91" t="s">
        <v>163</v>
      </c>
      <c r="C49" s="97">
        <f>'АП Московский'!D439</f>
        <v>3</v>
      </c>
      <c r="D49" s="93">
        <v>27201</v>
      </c>
      <c r="E49" s="93">
        <v>24102</v>
      </c>
      <c r="F49" s="2"/>
      <c r="G49" s="2"/>
    </row>
    <row r="50" spans="1:7" ht="16" thickBot="1" x14ac:dyDescent="0.4">
      <c r="A50" s="419" t="s">
        <v>397</v>
      </c>
      <c r="B50" s="91" t="s">
        <v>163</v>
      </c>
      <c r="C50" s="97">
        <f>'АП Московский'!D448</f>
        <v>3</v>
      </c>
      <c r="D50" s="93">
        <v>13101</v>
      </c>
      <c r="E50" s="93">
        <v>11100</v>
      </c>
      <c r="F50" s="2"/>
      <c r="G50" s="2"/>
    </row>
    <row r="51" spans="1:7" ht="16" thickBot="1" x14ac:dyDescent="0.4">
      <c r="A51" s="419" t="s">
        <v>398</v>
      </c>
      <c r="B51" s="91" t="s">
        <v>163</v>
      </c>
      <c r="C51" s="97">
        <f>'АП Московский'!D457</f>
        <v>6</v>
      </c>
      <c r="D51" s="93">
        <v>35502</v>
      </c>
      <c r="E51" s="93">
        <v>30102</v>
      </c>
      <c r="F51" s="2"/>
      <c r="G51" s="2"/>
    </row>
    <row r="52" spans="1:7" ht="15" thickBot="1" x14ac:dyDescent="0.4">
      <c r="A52" s="39" t="s">
        <v>89</v>
      </c>
      <c r="B52" s="39"/>
      <c r="C52" s="40">
        <f>SUM(C38:C51)</f>
        <v>43</v>
      </c>
      <c r="D52" s="86">
        <f>SUM(D38:D51)</f>
        <v>284106</v>
      </c>
      <c r="E52" s="41">
        <f>SUM(E38:E51)</f>
        <v>234706</v>
      </c>
      <c r="F52" s="2"/>
      <c r="G52" s="2"/>
    </row>
    <row r="53" spans="1:7" ht="15" thickBot="1" x14ac:dyDescent="0.4"/>
    <row r="54" spans="1:7" ht="15" thickBot="1" x14ac:dyDescent="0.4">
      <c r="A54" s="445" t="s">
        <v>451</v>
      </c>
      <c r="B54" s="52" t="s">
        <v>600</v>
      </c>
      <c r="C54" s="53">
        <f>'АП Московский'!D466</f>
        <v>5</v>
      </c>
      <c r="D54" s="54">
        <f>C54*5300</f>
        <v>26500</v>
      </c>
      <c r="E54" s="54"/>
      <c r="F54" s="54"/>
      <c r="G54" s="54"/>
    </row>
    <row r="55" spans="1:7" ht="15" thickBot="1" x14ac:dyDescent="0.4">
      <c r="A55" s="445" t="s">
        <v>452</v>
      </c>
      <c r="B55" s="52" t="s">
        <v>600</v>
      </c>
      <c r="C55" s="53">
        <f>'АП Московский'!D476</f>
        <v>5</v>
      </c>
      <c r="D55" s="54">
        <f>C55*6300</f>
        <v>31500</v>
      </c>
      <c r="E55" s="54"/>
      <c r="F55" s="54"/>
      <c r="G55" s="54"/>
    </row>
    <row r="56" spans="1:7" ht="15" thickBot="1" x14ac:dyDescent="0.4">
      <c r="A56" s="445" t="s">
        <v>453</v>
      </c>
      <c r="B56" s="52" t="s">
        <v>600</v>
      </c>
      <c r="C56" s="53">
        <f>'АП Московский'!D486</f>
        <v>8</v>
      </c>
      <c r="D56" s="54">
        <f>C56*7300</f>
        <v>58400</v>
      </c>
      <c r="E56" s="54"/>
      <c r="F56" s="54"/>
      <c r="G56" s="54"/>
    </row>
    <row r="57" spans="1:7" ht="15" thickBot="1" x14ac:dyDescent="0.4">
      <c r="A57" s="445" t="s">
        <v>454</v>
      </c>
      <c r="B57" s="52" t="s">
        <v>600</v>
      </c>
      <c r="C57" s="53">
        <f>'АП Московский'!D496</f>
        <v>10</v>
      </c>
      <c r="D57" s="54">
        <f>C57*4800</f>
        <v>48000</v>
      </c>
      <c r="E57" s="54"/>
      <c r="F57" s="54"/>
      <c r="G57" s="54"/>
    </row>
    <row r="58" spans="1:7" ht="15" thickBot="1" x14ac:dyDescent="0.4">
      <c r="A58" s="445" t="s">
        <v>455</v>
      </c>
      <c r="B58" s="52" t="s">
        <v>600</v>
      </c>
      <c r="C58" s="53">
        <f>'АП Московский'!D506</f>
        <v>4</v>
      </c>
      <c r="D58" s="54">
        <f>C58*6300</f>
        <v>25200</v>
      </c>
      <c r="E58" s="54"/>
      <c r="F58" s="54"/>
      <c r="G58" s="54"/>
    </row>
    <row r="59" spans="1:7" ht="15" thickBot="1" x14ac:dyDescent="0.4">
      <c r="A59" s="445" t="s">
        <v>456</v>
      </c>
      <c r="B59" s="52" t="s">
        <v>600</v>
      </c>
      <c r="C59" s="53">
        <f>'АП Московский'!D516</f>
        <v>2</v>
      </c>
      <c r="D59" s="54">
        <f>C59*15300</f>
        <v>30600</v>
      </c>
      <c r="E59" s="54"/>
      <c r="F59" s="54"/>
      <c r="G59" s="54"/>
    </row>
    <row r="60" spans="1:7" ht="15" thickBot="1" x14ac:dyDescent="0.4">
      <c r="A60" s="445" t="s">
        <v>457</v>
      </c>
      <c r="B60" s="52" t="s">
        <v>600</v>
      </c>
      <c r="C60" s="53">
        <f>'АП Московский'!D528</f>
        <v>19</v>
      </c>
      <c r="D60" s="54">
        <f>C60*4300</f>
        <v>81700</v>
      </c>
      <c r="E60" s="54"/>
      <c r="F60" s="54"/>
      <c r="G60" s="54"/>
    </row>
    <row r="61" spans="1:7" ht="15" thickBot="1" x14ac:dyDescent="0.4">
      <c r="A61" s="445" t="s">
        <v>387</v>
      </c>
      <c r="B61" s="52" t="s">
        <v>600</v>
      </c>
      <c r="C61" s="53">
        <f>'АП Московский'!D538</f>
        <v>7</v>
      </c>
      <c r="D61" s="54">
        <f>C61*5300</f>
        <v>37100</v>
      </c>
      <c r="E61" s="54"/>
      <c r="F61" s="54"/>
      <c r="G61" s="54"/>
    </row>
    <row r="62" spans="1:7" ht="15" thickBot="1" x14ac:dyDescent="0.4">
      <c r="A62" s="445" t="s">
        <v>458</v>
      </c>
      <c r="B62" s="52" t="s">
        <v>600</v>
      </c>
      <c r="C62" s="53">
        <f>'АП Московский'!D550</f>
        <v>18</v>
      </c>
      <c r="D62" s="54">
        <f>C62*4300</f>
        <v>77400</v>
      </c>
      <c r="E62" s="54"/>
      <c r="F62" s="54"/>
      <c r="G62" s="54"/>
    </row>
    <row r="63" spans="1:7" ht="15" thickBot="1" x14ac:dyDescent="0.4">
      <c r="A63" s="39" t="s">
        <v>89</v>
      </c>
      <c r="B63" s="39"/>
      <c r="C63" s="40">
        <f>SUM(C54:C62)</f>
        <v>78</v>
      </c>
      <c r="D63" s="86">
        <f>SUM(D54:D62)</f>
        <v>416400</v>
      </c>
      <c r="E63" s="41"/>
      <c r="F63" s="54"/>
      <c r="G63" s="54"/>
    </row>
    <row r="64" spans="1:7" ht="15" thickBot="1" x14ac:dyDescent="0.4">
      <c r="A64" s="39"/>
      <c r="B64" s="39"/>
      <c r="C64" s="450"/>
      <c r="D64" s="451"/>
      <c r="E64" s="24"/>
      <c r="F64" s="237"/>
      <c r="G64" s="237"/>
    </row>
    <row r="65" spans="1:5" ht="15" thickBot="1" x14ac:dyDescent="0.4">
      <c r="A65" s="156" t="s">
        <v>89</v>
      </c>
      <c r="B65" s="157">
        <f>C9+C14+C27+C33+C52+C63+C35+C29</f>
        <v>766</v>
      </c>
      <c r="D65" s="581" t="s">
        <v>1043</v>
      </c>
      <c r="E65" s="581"/>
    </row>
  </sheetData>
  <mergeCells count="6">
    <mergeCell ref="A2:C2"/>
    <mergeCell ref="A11:C11"/>
    <mergeCell ref="A19:C19"/>
    <mergeCell ref="A32:C32"/>
    <mergeCell ref="D65:E65"/>
    <mergeCell ref="A16:C16"/>
  </mergeCells>
  <hyperlinks>
    <hyperlink ref="A3" location="Московский1" display="Московский 1" xr:uid="{00000000-0004-0000-0600-000000000000}"/>
    <hyperlink ref="A4" location="Московский2" display="Московский 2" xr:uid="{00000000-0004-0000-0600-000001000000}"/>
    <hyperlink ref="A5" location="Московский3" display="Московский 3" xr:uid="{00000000-0004-0000-0600-000002000000}"/>
    <hyperlink ref="A6" location="Московский4" display="Московский 4" xr:uid="{00000000-0004-0000-0600-000003000000}"/>
    <hyperlink ref="A7" location="Московский5" display="Московский 5" xr:uid="{00000000-0004-0000-0600-000004000000}"/>
    <hyperlink ref="A8" location="Московский6" display="Московский 6" xr:uid="{00000000-0004-0000-0600-000005000000}"/>
    <hyperlink ref="A12" location="Космонавтов65" display="ЖК на Космонавтов 65" xr:uid="{00000000-0004-0000-0600-000006000000}"/>
    <hyperlink ref="A13" location="Пулковская" display="ЖК на Пулковской" xr:uid="{00000000-0004-0000-0600-000007000000}"/>
    <hyperlink ref="A20" location="МосковскиеВорота" display="ЖК Московские ворота" xr:uid="{00000000-0004-0000-0600-000008000000}"/>
    <hyperlink ref="A21" location="Галант" display="ЖК Галант" xr:uid="{00000000-0004-0000-0600-000009000000}"/>
    <hyperlink ref="A22" location="Звездный" display="ЖК Звездный" xr:uid="{00000000-0004-0000-0600-00000A000000}"/>
    <hyperlink ref="A23" location="ГлорияПарк" display="ЖК Глория Парк" xr:uid="{00000000-0004-0000-0600-00000B000000}"/>
    <hyperlink ref="A24" location="Звездная11" display="ЖК на ул. Звездная д 11, к 2" xr:uid="{00000000-0004-0000-0600-00000C000000}"/>
    <hyperlink ref="A25" location="Ленсовета88" display="ЖК на ул. Ленсовета д.88,д.90" xr:uid="{00000000-0004-0000-0600-00000D000000}"/>
    <hyperlink ref="A26" location="Летний" display="ЖК Летний" xr:uid="{00000000-0004-0000-0600-00000E000000}"/>
    <hyperlink ref="A33" location="МосковскиеВоротаэкраны" display="ЖК Московские ворота" xr:uid="{00000000-0004-0000-0600-00000F000000}"/>
    <hyperlink ref="A38" location="Пулковский" display="ЖК Пулковский" xr:uid="{00000000-0004-0000-0600-000010000000}"/>
    <hyperlink ref="A39" location="Звездная11экраны" display="ЖК Звездная 11" xr:uid="{00000000-0004-0000-0600-000011000000}"/>
    <hyperlink ref="A40" location="КремлевскиеЗвезды" display="ЖК Кремлевские звезды" xr:uid="{00000000-0004-0000-0600-000012000000}"/>
    <hyperlink ref="A41" location="Антей" display="ЖК Антей" xr:uid="{00000000-0004-0000-0600-000013000000}"/>
    <hyperlink ref="A42" location="ГлорияПаркэкраны" display="ЖК Глория-Парк" xr:uid="{00000000-0004-0000-0600-000014000000}"/>
    <hyperlink ref="A43" location="Звездный2" display="ЖК Звездный 2" xr:uid="{00000000-0004-0000-0600-000015000000}"/>
    <hyperlink ref="A44" location="ГрандФамилия" display="ЖК Гранд Фамилия" xr:uid="{00000000-0004-0000-0600-000016000000}"/>
    <hyperlink ref="A45" location="МФКSalut1" display="МФК Salut 1" xr:uid="{00000000-0004-0000-0600-000017000000}"/>
    <hyperlink ref="A46" location="МФКSalut2" display="МФК Salut 2" xr:uid="{00000000-0004-0000-0600-000018000000}"/>
    <hyperlink ref="A47" location="МФКSalut3" display="МФК Salut 3" xr:uid="{00000000-0004-0000-0600-000019000000}"/>
    <hyperlink ref="A48" location="МФКSalut4" display="МФК Salut 4" xr:uid="{00000000-0004-0000-0600-00001A000000}"/>
    <hyperlink ref="A49" location="Космос" display="ЖК Космос" xr:uid="{00000000-0004-0000-0600-00001B000000}"/>
    <hyperlink ref="A50" location="Витебский51" display="ЖК Витебский 51/1" xr:uid="{00000000-0004-0000-0600-00001C000000}"/>
    <hyperlink ref="A51" location="Звездный1" display="ЖК Звездный 1" xr:uid="{00000000-0004-0000-0600-00001D000000}"/>
    <hyperlink ref="A54" location="Московский82" display="ЖК на Московском 82" xr:uid="{00000000-0004-0000-0600-00001E000000}"/>
    <hyperlink ref="A55" location="Олимп" display="ЖК Олимп" xr:uid="{00000000-0004-0000-0600-00001F000000}"/>
    <hyperlink ref="A56" location="Империал" display="ЖК Империал" xr:uid="{00000000-0004-0000-0600-000020000000}"/>
    <hyperlink ref="A57" location="Варшавская9" display="ЖК Варшавская 9" xr:uid="{00000000-0004-0000-0600-000021000000}"/>
    <hyperlink ref="A58" location="Варшавская59" display="ЖК Варшавская 59" xr:uid="{00000000-0004-0000-0600-000022000000}"/>
    <hyperlink ref="A59" location="Победы5" display="ЖК Победы 5" xr:uid="{00000000-0004-0000-0600-000023000000}"/>
    <hyperlink ref="A60" location="МосковскийКвартал" display="ЖК Московский квартал" xr:uid="{00000000-0004-0000-0600-000024000000}"/>
    <hyperlink ref="A61" location="ГрандФамилияхолл" display="ЖК Гранд Фамилия" xr:uid="{00000000-0004-0000-0600-000025000000}"/>
    <hyperlink ref="A62" location="Новомосковский" display="ЖК Новомосковский" xr:uid="{00000000-0004-0000-0600-000026000000}"/>
    <hyperlink ref="D65:E65" location="'ВЫБОР РАЙОНА'!A1" display="Вернуться к выбору района" xr:uid="{00000000-0004-0000-0600-000027000000}"/>
    <hyperlink ref="A17" location="Москва" display="ЖК Москва" xr:uid="{00000000-0004-0000-0600-000028000000}"/>
    <hyperlink ref="A35" location="Пулковская1" display="ЖК на Пулковской 1/2" xr:uid="{00000000-0004-0000-0600-000029000000}"/>
    <hyperlink ref="A29" location="IDМосковский" display="ID Московский" xr:uid="{00000000-0004-0000-0600-00002A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25.26953125" customWidth="1"/>
    <col min="2" max="2" width="23.81640625" customWidth="1"/>
    <col min="3" max="3" width="17" customWidth="1"/>
    <col min="4" max="7" width="15.7265625" customWidth="1"/>
  </cols>
  <sheetData>
    <row r="1" spans="1:8" ht="15" thickBot="1" x14ac:dyDescent="0.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8" ht="15" thickBot="1" x14ac:dyDescent="0.4">
      <c r="A2" s="578" t="s">
        <v>7</v>
      </c>
      <c r="B2" s="579"/>
      <c r="C2" s="580"/>
      <c r="D2" s="37">
        <v>1600</v>
      </c>
      <c r="E2" s="37">
        <v>750</v>
      </c>
      <c r="F2" s="37">
        <v>420</v>
      </c>
      <c r="G2" s="37">
        <v>250</v>
      </c>
    </row>
    <row r="3" spans="1:8" ht="15" thickBot="1" x14ac:dyDescent="0.4">
      <c r="A3" s="445" t="s">
        <v>733</v>
      </c>
      <c r="B3" s="52" t="s">
        <v>9</v>
      </c>
      <c r="C3" s="100">
        <f>'АП Невский'!D26</f>
        <v>97</v>
      </c>
      <c r="D3" s="54">
        <f>C3*D2</f>
        <v>155200</v>
      </c>
      <c r="E3" s="54">
        <f>C3*E2</f>
        <v>72750</v>
      </c>
      <c r="F3" s="54">
        <f>C3*F2</f>
        <v>40740</v>
      </c>
      <c r="G3" s="54">
        <f>C3*G2</f>
        <v>24250</v>
      </c>
      <c r="H3" s="402"/>
    </row>
    <row r="4" spans="1:8" ht="15" thickBot="1" x14ac:dyDescent="0.4">
      <c r="A4" s="445" t="s">
        <v>766</v>
      </c>
      <c r="B4" s="52" t="s">
        <v>9</v>
      </c>
      <c r="C4" s="100">
        <f>'АП Невский'!D69</f>
        <v>108</v>
      </c>
      <c r="D4" s="54">
        <f>C4*D2</f>
        <v>172800</v>
      </c>
      <c r="E4" s="54">
        <f>C4*E2</f>
        <v>81000</v>
      </c>
      <c r="F4" s="54">
        <f>C4*F2</f>
        <v>45360</v>
      </c>
      <c r="G4" s="54">
        <f>C4*G2</f>
        <v>27000</v>
      </c>
      <c r="H4" s="402"/>
    </row>
    <row r="5" spans="1:8" ht="15" thickBot="1" x14ac:dyDescent="0.4">
      <c r="A5" s="445" t="s">
        <v>792</v>
      </c>
      <c r="B5" s="52" t="s">
        <v>9</v>
      </c>
      <c r="C5" s="100">
        <f>'АП Невский'!D104</f>
        <v>99</v>
      </c>
      <c r="D5" s="54">
        <f>C5*D2</f>
        <v>158400</v>
      </c>
      <c r="E5" s="54">
        <f>C5*E2</f>
        <v>74250</v>
      </c>
      <c r="F5" s="54">
        <f>C5*F2</f>
        <v>41580</v>
      </c>
      <c r="G5" s="54">
        <f>C5*G2</f>
        <v>24750</v>
      </c>
      <c r="H5" s="402"/>
    </row>
    <row r="6" spans="1:8" ht="15" thickBot="1" x14ac:dyDescent="0.4">
      <c r="A6" s="445" t="s">
        <v>821</v>
      </c>
      <c r="B6" s="52" t="s">
        <v>9</v>
      </c>
      <c r="C6" s="100">
        <f>'АП Невский'!D140</f>
        <v>115</v>
      </c>
      <c r="D6" s="54">
        <f>C6*D2</f>
        <v>184000</v>
      </c>
      <c r="E6" s="54">
        <f>C6*E2</f>
        <v>86250</v>
      </c>
      <c r="F6" s="54">
        <f>C6*F2</f>
        <v>48300</v>
      </c>
      <c r="G6" s="54">
        <f>C6*G2</f>
        <v>28750</v>
      </c>
      <c r="H6" s="402"/>
    </row>
    <row r="7" spans="1:8" ht="15" thickBot="1" x14ac:dyDescent="0.4">
      <c r="A7" s="39" t="s">
        <v>89</v>
      </c>
      <c r="B7" s="39"/>
      <c r="C7" s="40">
        <f>SUM(C3:C6)</f>
        <v>419</v>
      </c>
      <c r="D7" s="41">
        <f>SUM(D3:D6)</f>
        <v>670400</v>
      </c>
      <c r="E7" s="41">
        <f>SUM(E3:E6)</f>
        <v>314250</v>
      </c>
      <c r="F7" s="41">
        <f>SUM(F3:F6)</f>
        <v>175980</v>
      </c>
      <c r="G7" s="41">
        <f>SUM(G3:G6)</f>
        <v>104750</v>
      </c>
    </row>
    <row r="8" spans="1:8" ht="15" thickBot="1" x14ac:dyDescent="0.4"/>
    <row r="9" spans="1:8" ht="15" thickBot="1" x14ac:dyDescent="0.4">
      <c r="A9" s="578" t="s">
        <v>7</v>
      </c>
      <c r="B9" s="579"/>
      <c r="C9" s="580"/>
      <c r="D9" s="37">
        <v>2500</v>
      </c>
      <c r="E9" s="37">
        <v>1400</v>
      </c>
      <c r="F9" s="37">
        <v>750</v>
      </c>
      <c r="G9" s="37"/>
    </row>
    <row r="10" spans="1:8" ht="15" thickBot="1" x14ac:dyDescent="0.4">
      <c r="A10" s="445" t="s">
        <v>838</v>
      </c>
      <c r="B10" s="52" t="s">
        <v>9</v>
      </c>
      <c r="C10" s="100">
        <f>'АП Невский'!D161</f>
        <v>69</v>
      </c>
      <c r="D10" s="54">
        <f>C10*D9</f>
        <v>172500</v>
      </c>
      <c r="E10" s="54">
        <f>C10*E9</f>
        <v>96600</v>
      </c>
      <c r="F10" s="54">
        <f>C10*F9</f>
        <v>51750</v>
      </c>
      <c r="G10" s="54"/>
    </row>
    <row r="11" spans="1:8" ht="15" thickBot="1" x14ac:dyDescent="0.4">
      <c r="A11" s="445" t="s">
        <v>848</v>
      </c>
      <c r="B11" s="52" t="s">
        <v>9</v>
      </c>
      <c r="C11" s="100">
        <f>'АП Невский'!D171</f>
        <v>22</v>
      </c>
      <c r="D11" s="54">
        <f>C11*D9</f>
        <v>55000</v>
      </c>
      <c r="E11" s="54">
        <f>C11*E9</f>
        <v>30800</v>
      </c>
      <c r="F11" s="54">
        <f>C11*F9</f>
        <v>16500</v>
      </c>
      <c r="G11" s="54"/>
    </row>
    <row r="12" spans="1:8" ht="15" thickBot="1" x14ac:dyDescent="0.4">
      <c r="A12" s="39" t="s">
        <v>89</v>
      </c>
      <c r="B12" s="39"/>
      <c r="C12" s="40">
        <f>SUM(C10:C11)</f>
        <v>91</v>
      </c>
      <c r="D12" s="41">
        <f>SUM(D10:D11)</f>
        <v>227500</v>
      </c>
      <c r="E12" s="41">
        <f>SUM(E10:E11)</f>
        <v>127400</v>
      </c>
      <c r="F12" s="41">
        <f>SUM(F10:F11)</f>
        <v>68250</v>
      </c>
      <c r="G12" s="41"/>
    </row>
    <row r="13" spans="1:8" ht="15" thickBot="1" x14ac:dyDescent="0.4"/>
    <row r="14" spans="1:8" ht="15" thickBot="1" x14ac:dyDescent="0.4">
      <c r="A14" s="445" t="s">
        <v>851</v>
      </c>
      <c r="B14" s="52" t="s">
        <v>9</v>
      </c>
      <c r="C14" s="100">
        <f>'АП Невский'!D181</f>
        <v>6</v>
      </c>
      <c r="D14" s="54">
        <f>C14*2600</f>
        <v>15600</v>
      </c>
      <c r="E14" s="54">
        <f>C14*1300</f>
        <v>7800</v>
      </c>
      <c r="F14" s="54">
        <f>C14*700</f>
        <v>4200</v>
      </c>
      <c r="G14" s="54"/>
    </row>
    <row r="15" spans="1:8" ht="15" thickBot="1" x14ac:dyDescent="0.4">
      <c r="A15" s="50"/>
    </row>
    <row r="16" spans="1:8" ht="15" thickBot="1" x14ac:dyDescent="0.4">
      <c r="A16" s="445" t="s">
        <v>853</v>
      </c>
      <c r="B16" s="52" t="s">
        <v>9</v>
      </c>
      <c r="C16" s="100">
        <f>'АП Невский'!D191</f>
        <v>53</v>
      </c>
      <c r="D16" s="54"/>
      <c r="E16" s="54">
        <f>C16*780</f>
        <v>41340</v>
      </c>
      <c r="F16" s="54">
        <f>C16*390</f>
        <v>20670</v>
      </c>
      <c r="G16" s="54"/>
    </row>
    <row r="17" spans="1:7" ht="15" thickBot="1" x14ac:dyDescent="0.4">
      <c r="A17" s="445" t="s">
        <v>855</v>
      </c>
      <c r="B17" s="52" t="s">
        <v>9</v>
      </c>
      <c r="C17" s="100">
        <f>'АП Невский'!D201</f>
        <v>50</v>
      </c>
      <c r="D17" s="54"/>
      <c r="E17" s="54">
        <f>C17*780</f>
        <v>39000</v>
      </c>
      <c r="F17" s="54">
        <f>C17*390</f>
        <v>19500</v>
      </c>
      <c r="G17" s="54"/>
    </row>
    <row r="18" spans="1:7" ht="15" thickBot="1" x14ac:dyDescent="0.4"/>
    <row r="19" spans="1:7" ht="15" thickBot="1" x14ac:dyDescent="0.4">
      <c r="A19" s="445" t="s">
        <v>858</v>
      </c>
      <c r="B19" s="52" t="s">
        <v>9</v>
      </c>
      <c r="C19" s="100">
        <f>'АП Невский'!D211</f>
        <v>18</v>
      </c>
      <c r="D19" s="54"/>
      <c r="E19" s="54">
        <f>C19*1080</f>
        <v>19440</v>
      </c>
      <c r="F19" s="54">
        <f>C19*660</f>
        <v>11880</v>
      </c>
      <c r="G19" s="54"/>
    </row>
    <row r="20" spans="1:7" ht="15" thickBot="1" x14ac:dyDescent="0.4"/>
    <row r="21" spans="1:7" ht="15.5" thickBot="1" x14ac:dyDescent="0.4">
      <c r="A21" s="88" t="s">
        <v>159</v>
      </c>
      <c r="B21" s="88" t="s">
        <v>1</v>
      </c>
      <c r="C21" s="89" t="s">
        <v>2</v>
      </c>
      <c r="D21" s="89" t="s">
        <v>160</v>
      </c>
      <c r="E21" s="89" t="s">
        <v>161</v>
      </c>
    </row>
    <row r="22" spans="1:7" ht="16" thickBot="1" x14ac:dyDescent="0.4">
      <c r="A22" s="419" t="s">
        <v>859</v>
      </c>
      <c r="B22" s="91" t="s">
        <v>163</v>
      </c>
      <c r="C22" s="97">
        <f>'АП Невский'!D221</f>
        <v>3</v>
      </c>
      <c r="D22" s="93">
        <v>9402</v>
      </c>
      <c r="E22" s="93">
        <v>8001</v>
      </c>
    </row>
    <row r="23" spans="1:7" ht="15" thickBot="1" x14ac:dyDescent="0.4"/>
    <row r="24" spans="1:7" ht="15" thickBot="1" x14ac:dyDescent="0.4">
      <c r="A24" s="578" t="s">
        <v>7</v>
      </c>
      <c r="B24" s="579"/>
      <c r="C24" s="580"/>
      <c r="D24" s="37"/>
      <c r="E24" s="37">
        <v>1200</v>
      </c>
      <c r="F24" s="37"/>
      <c r="G24" s="37"/>
    </row>
    <row r="25" spans="1:7" ht="15" thickBot="1" x14ac:dyDescent="0.4">
      <c r="A25" s="445" t="s">
        <v>861</v>
      </c>
      <c r="B25" s="52" t="s">
        <v>600</v>
      </c>
      <c r="C25" s="53">
        <f>'АП Невский'!D230</f>
        <v>2</v>
      </c>
      <c r="D25" s="54"/>
      <c r="E25" s="54">
        <f>C25*E24</f>
        <v>2400</v>
      </c>
      <c r="F25" s="54"/>
      <c r="G25" s="54"/>
    </row>
    <row r="27" spans="1:7" ht="15" thickBot="1" x14ac:dyDescent="0.4"/>
    <row r="28" spans="1:7" ht="15" thickBot="1" x14ac:dyDescent="0.4">
      <c r="A28" s="156" t="s">
        <v>89</v>
      </c>
      <c r="B28" s="157">
        <f>C7+C12+C14+C16+C17+C19+C22+C25</f>
        <v>642</v>
      </c>
      <c r="D28" s="581" t="s">
        <v>1043</v>
      </c>
      <c r="E28" s="581"/>
    </row>
  </sheetData>
  <mergeCells count="4">
    <mergeCell ref="A2:C2"/>
    <mergeCell ref="A9:C9"/>
    <mergeCell ref="A24:C24"/>
    <mergeCell ref="D28:E28"/>
  </mergeCells>
  <hyperlinks>
    <hyperlink ref="A25" location="НевскийДуэт" display="ЖК Невский дуэт" xr:uid="{00000000-0004-0000-0700-000000000000}"/>
    <hyperlink ref="A22" location="НевскийТриумф" display="ЖК Невский триумф" xr:uid="{00000000-0004-0000-0700-000001000000}"/>
    <hyperlink ref="A19" location="Мегалит" display="ЖК Мегалит на Неве" xr:uid="{00000000-0004-0000-0700-000002000000}"/>
    <hyperlink ref="A16" location="Аврора1" display="ЖК Аврора 1" xr:uid="{00000000-0004-0000-0700-000003000000}"/>
    <hyperlink ref="A17" location="Аврора2" display="ЖК Аврора 2" xr:uid="{00000000-0004-0000-0700-000004000000}"/>
    <hyperlink ref="A14" location="ЕкатеринаВеликая" display="ЖК Екатерина Великая" xr:uid="{00000000-0004-0000-0700-000005000000}"/>
    <hyperlink ref="A10" location="ЛасточкиноГнездо" display="ЖК Ласточкино гнездо" xr:uid="{00000000-0004-0000-0700-000006000000}"/>
    <hyperlink ref="A11" location="Молодежный" display="ЖК Молодежный" xr:uid="{00000000-0004-0000-0700-000007000000}"/>
    <hyperlink ref="A3" location="Невский1" display="Невский 1" xr:uid="{00000000-0004-0000-0700-000008000000}"/>
    <hyperlink ref="A4" location="Невский2" display="Невский 2" xr:uid="{00000000-0004-0000-0700-000009000000}"/>
    <hyperlink ref="A5" location="Невский3" display="Невский 3" xr:uid="{00000000-0004-0000-0700-00000A000000}"/>
    <hyperlink ref="A6" location="Невский4" display="Невский 4" xr:uid="{00000000-0004-0000-0700-00000B000000}"/>
    <hyperlink ref="D28:E28" location="'ВЫБОР РАЙОНА'!A1" display="Вернуться к выбору района" xr:uid="{00000000-0004-0000-0700-00000C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45</vt:i4>
      </vt:variant>
      <vt:variant>
        <vt:lpstr>Именованные диапазоны</vt:lpstr>
      </vt:variant>
      <vt:variant>
        <vt:i4>348</vt:i4>
      </vt:variant>
    </vt:vector>
  </HeadingPairs>
  <TitlesOfParts>
    <vt:vector size="393" baseType="lpstr">
      <vt:lpstr>ВЫБОР РАЙОНА</vt:lpstr>
      <vt:lpstr>Красное село</vt:lpstr>
      <vt:lpstr>Красносельский район</vt:lpstr>
      <vt:lpstr>Кировский район</vt:lpstr>
      <vt:lpstr>Фрунзенский район</vt:lpstr>
      <vt:lpstr>Приморский район</vt:lpstr>
      <vt:lpstr>Красногвардейский район</vt:lpstr>
      <vt:lpstr>Московский район</vt:lpstr>
      <vt:lpstr>Невский район</vt:lpstr>
      <vt:lpstr>Выборгский район</vt:lpstr>
      <vt:lpstr>Калининский район</vt:lpstr>
      <vt:lpstr>Всеволожский Мурино</vt:lpstr>
      <vt:lpstr>Всеволожский Кудрово</vt:lpstr>
      <vt:lpstr>Всеволожский (Янино-1)</vt:lpstr>
      <vt:lpstr>Центральный район</vt:lpstr>
      <vt:lpstr>Адмиралтейский район</vt:lpstr>
      <vt:lpstr>Петроградский район</vt:lpstr>
      <vt:lpstr>Василеостровский район</vt:lpstr>
      <vt:lpstr>Курортный район</vt:lpstr>
      <vt:lpstr>Пушкинский район</vt:lpstr>
      <vt:lpstr>Ломоносовский район</vt:lpstr>
      <vt:lpstr>Гатчина</vt:lpstr>
      <vt:lpstr>Колпино</vt:lpstr>
      <vt:lpstr>АП Красное село</vt:lpstr>
      <vt:lpstr>АП Центральный</vt:lpstr>
      <vt:lpstr>АП Колпино</vt:lpstr>
      <vt:lpstr>АП Гатчина</vt:lpstr>
      <vt:lpstr>АП Пушкинский</vt:lpstr>
      <vt:lpstr>АП Василеостровский</vt:lpstr>
      <vt:lpstr>АП Калининский</vt:lpstr>
      <vt:lpstr>АП Выборгский</vt:lpstr>
      <vt:lpstr>АП Петроградский</vt:lpstr>
      <vt:lpstr>АП Кудрово</vt:lpstr>
      <vt:lpstr>АП Мурино</vt:lpstr>
      <vt:lpstr>АП Фрунзенский</vt:lpstr>
      <vt:lpstr>АП Кировский</vt:lpstr>
      <vt:lpstr>АП Приморский</vt:lpstr>
      <vt:lpstr>АП Невский</vt:lpstr>
      <vt:lpstr>АП Московский</vt:lpstr>
      <vt:lpstr>АП Красногвардейский</vt:lpstr>
      <vt:lpstr>АП Красносельский</vt:lpstr>
      <vt:lpstr>АП Адмиралтеский</vt:lpstr>
      <vt:lpstr>АП Курортный</vt:lpstr>
      <vt:lpstr>АП Ломоносовский</vt:lpstr>
      <vt:lpstr>АП Всеволожский (Янино-1)</vt:lpstr>
      <vt:lpstr>Diadema</vt:lpstr>
      <vt:lpstr>FusionЖК</vt:lpstr>
      <vt:lpstr>IDKUDROVO</vt:lpstr>
      <vt:lpstr>IDMURINO</vt:lpstr>
      <vt:lpstr>IDМосковский</vt:lpstr>
      <vt:lpstr>LifeПриморский</vt:lpstr>
      <vt:lpstr>LotosClub</vt:lpstr>
      <vt:lpstr>NewPiter</vt:lpstr>
      <vt:lpstr>RoyalPark</vt:lpstr>
      <vt:lpstr>Upoint</vt:lpstr>
      <vt:lpstr>YES</vt:lpstr>
      <vt:lpstr>Авангард</vt:lpstr>
      <vt:lpstr>Авиаконструкторов20к1</vt:lpstr>
      <vt:lpstr>Авиатор</vt:lpstr>
      <vt:lpstr>Аврора1</vt:lpstr>
      <vt:lpstr>Аврора2</vt:lpstr>
      <vt:lpstr>'АП Гатчина'!Адмиралтейский</vt:lpstr>
      <vt:lpstr>'АП Колпино'!Адмиралтейский</vt:lpstr>
      <vt:lpstr>'АП Пушкинский'!Адмиралтейский</vt:lpstr>
      <vt:lpstr>Адмиралтейский</vt:lpstr>
      <vt:lpstr>АктерскийОлимп</vt:lpstr>
      <vt:lpstr>Альпийский32</vt:lpstr>
      <vt:lpstr>Альтер</vt:lpstr>
      <vt:lpstr>Амстер</vt:lpstr>
      <vt:lpstr>Английская3</vt:lpstr>
      <vt:lpstr>Антей</vt:lpstr>
      <vt:lpstr>Аристократ</vt:lpstr>
      <vt:lpstr>Асафьева7к1</vt:lpstr>
      <vt:lpstr>Атлант</vt:lpstr>
      <vt:lpstr>Атмосфера</vt:lpstr>
      <vt:lpstr>Бдапештская48</vt:lpstr>
      <vt:lpstr>БелАрт</vt:lpstr>
      <vt:lpstr>БелАрт2</vt:lpstr>
      <vt:lpstr>Белградская26к8</vt:lpstr>
      <vt:lpstr>БелыеНочи</vt:lpstr>
      <vt:lpstr>БелыйОстров</vt:lpstr>
      <vt:lpstr>Беринга23к2</vt:lpstr>
      <vt:lpstr>Богатырский55к1</vt:lpstr>
      <vt:lpstr>Брянцева15к2</vt:lpstr>
      <vt:lpstr>Буапештская7</vt:lpstr>
      <vt:lpstr>Бумеранг</vt:lpstr>
      <vt:lpstr>Бухаресткая146</vt:lpstr>
      <vt:lpstr>Бухаресткая146к3</vt:lpstr>
      <vt:lpstr>Вавиловых19</vt:lpstr>
      <vt:lpstr>Вавиловых7к4</vt:lpstr>
      <vt:lpstr>Варшавская59</vt:lpstr>
      <vt:lpstr>Варшавская9</vt:lpstr>
      <vt:lpstr>Василеостровский1</vt:lpstr>
      <vt:lpstr>Василеостровский2</vt:lpstr>
      <vt:lpstr>ВасильевскийОстров</vt:lpstr>
      <vt:lpstr>Верности14к2</vt:lpstr>
      <vt:lpstr>Весна</vt:lpstr>
      <vt:lpstr>Викторич</vt:lpstr>
      <vt:lpstr>ВикторияХолл</vt:lpstr>
      <vt:lpstr>Витебский51</vt:lpstr>
      <vt:lpstr>Выборгский1</vt:lpstr>
      <vt:lpstr>Выборгский2</vt:lpstr>
      <vt:lpstr>Выборгский3</vt:lpstr>
      <vt:lpstr>Выборгский4</vt:lpstr>
      <vt:lpstr>Выборгский5</vt:lpstr>
      <vt:lpstr>ВыборгскоеШ27к3</vt:lpstr>
      <vt:lpstr>ВыборгскоеШ5к1</vt:lpstr>
      <vt:lpstr>Гаврская2</vt:lpstr>
      <vt:lpstr>Галактика1</vt:lpstr>
      <vt:lpstr>Галактика2</vt:lpstr>
      <vt:lpstr>Галант</vt:lpstr>
      <vt:lpstr>'АП Колпино'!Гатчина</vt:lpstr>
      <vt:lpstr>Гатчина</vt:lpstr>
      <vt:lpstr>ГлорияПарк</vt:lpstr>
      <vt:lpstr>ГлорияПаркэкраны</vt:lpstr>
      <vt:lpstr>ГородМастеров</vt:lpstr>
      <vt:lpstr>ГражданскаСити</vt:lpstr>
      <vt:lpstr>Гражданский116</vt:lpstr>
      <vt:lpstr>Гражданский88</vt:lpstr>
      <vt:lpstr>Гражданский88к6</vt:lpstr>
      <vt:lpstr>Гранд</vt:lpstr>
      <vt:lpstr>ГрандКапитал</vt:lpstr>
      <vt:lpstr>ГрандФамилия</vt:lpstr>
      <vt:lpstr>ГрандФамилияхолл</vt:lpstr>
      <vt:lpstr>Графтио</vt:lpstr>
      <vt:lpstr>ГусиЛебеди</vt:lpstr>
      <vt:lpstr>ГусиЛебедиэкраны</vt:lpstr>
      <vt:lpstr>Десятинная11</vt:lpstr>
      <vt:lpstr>Динамовская2</vt:lpstr>
      <vt:lpstr>Дипломат</vt:lpstr>
      <vt:lpstr>ДомМегалит</vt:lpstr>
      <vt:lpstr>ДомНаЗелейной</vt:lpstr>
      <vt:lpstr>ДомНаНевском</vt:lpstr>
      <vt:lpstr>ДомНаПесоч</vt:lpstr>
      <vt:lpstr>ДомНаПосадской</vt:lpstr>
      <vt:lpstr>ДомУМоря</vt:lpstr>
      <vt:lpstr>Европейский3</vt:lpstr>
      <vt:lpstr>Европейский8</vt:lpstr>
      <vt:lpstr>ЕкатеринаВеликая</vt:lpstr>
      <vt:lpstr>Екатерининский</vt:lpstr>
      <vt:lpstr>ЖемчужнаяГавань</vt:lpstr>
      <vt:lpstr>ЖемчужныйКаскад</vt:lpstr>
      <vt:lpstr>ЖилиБыли</vt:lpstr>
      <vt:lpstr>ЖилиБылиСтенды</vt:lpstr>
      <vt:lpstr>ЖК_на_Северном_пр_кт_д._4_к.1</vt:lpstr>
      <vt:lpstr>ЖК13линияВО</vt:lpstr>
      <vt:lpstr>ЖКМонбланн</vt:lpstr>
      <vt:lpstr>ЖКМонбланСтенд</vt:lpstr>
      <vt:lpstr>ЖКПарнас</vt:lpstr>
      <vt:lpstr>ЖКПрогрессХолл</vt:lpstr>
      <vt:lpstr>ЖКУрбанист</vt:lpstr>
      <vt:lpstr>Звездная11</vt:lpstr>
      <vt:lpstr>Звездная11экраны</vt:lpstr>
      <vt:lpstr>Звездный</vt:lpstr>
      <vt:lpstr>Звездный1</vt:lpstr>
      <vt:lpstr>Звездный2</vt:lpstr>
      <vt:lpstr>ЗеленыйОстров</vt:lpstr>
      <vt:lpstr>ЗолотаяГавань</vt:lpstr>
      <vt:lpstr>ЗолотаяГаваньэкраны</vt:lpstr>
      <vt:lpstr>ИванДаМарья</vt:lpstr>
      <vt:lpstr>ИдеальныйМир</vt:lpstr>
      <vt:lpstr>Империал</vt:lpstr>
      <vt:lpstr>Калининский1</vt:lpstr>
      <vt:lpstr>Калининский2</vt:lpstr>
      <vt:lpstr>Калининский3</vt:lpstr>
      <vt:lpstr>Калининский4</vt:lpstr>
      <vt:lpstr>Калининский5</vt:lpstr>
      <vt:lpstr>КаменКоллекция</vt:lpstr>
      <vt:lpstr>Камышовая38к1</vt:lpstr>
      <vt:lpstr>Камышовая48к1</vt:lpstr>
      <vt:lpstr>Кантемировская11</vt:lpstr>
      <vt:lpstr>Кантемировский</vt:lpstr>
      <vt:lpstr>Карпинского33к1</vt:lpstr>
      <vt:lpstr>Кемская14</vt:lpstr>
      <vt:lpstr>Кемская7</vt:lpstr>
      <vt:lpstr>КириллИДарья</vt:lpstr>
      <vt:lpstr>Кировский1</vt:lpstr>
      <vt:lpstr>Кировский2</vt:lpstr>
      <vt:lpstr>Кировский3</vt:lpstr>
      <vt:lpstr>Кировский4</vt:lpstr>
      <vt:lpstr>Кировский5</vt:lpstr>
      <vt:lpstr>Кировский6</vt:lpstr>
      <vt:lpstr>Коломяжский15</vt:lpstr>
      <vt:lpstr>Коломяжский26</vt:lpstr>
      <vt:lpstr>Коломяжский28к3</vt:lpstr>
      <vt:lpstr>Колпино</vt:lpstr>
      <vt:lpstr>Комендантский11</vt:lpstr>
      <vt:lpstr>Комендантский42к1</vt:lpstr>
      <vt:lpstr>Композиторов22к4</vt:lpstr>
      <vt:lpstr>Кондратьевский62к3</vt:lpstr>
      <vt:lpstr>Континенты</vt:lpstr>
      <vt:lpstr>КонтинентыСтенды</vt:lpstr>
      <vt:lpstr>Королева20к1</vt:lpstr>
      <vt:lpstr>Космонавтов65</vt:lpstr>
      <vt:lpstr>Космос</vt:lpstr>
      <vt:lpstr>'АП Кудрово'!Красногвардейский1</vt:lpstr>
      <vt:lpstr>'АП Мурино'!Красногвардейский1</vt:lpstr>
      <vt:lpstr>Красногвардейский1</vt:lpstr>
      <vt:lpstr>КрасноеСело1</vt:lpstr>
      <vt:lpstr>Красносельский1</vt:lpstr>
      <vt:lpstr>Красносельский2</vt:lpstr>
      <vt:lpstr>Красносельский3</vt:lpstr>
      <vt:lpstr>Красносельский4</vt:lpstr>
      <vt:lpstr>Красносельский5</vt:lpstr>
      <vt:lpstr>Красносельский6</vt:lpstr>
      <vt:lpstr>КремлевскиеЗвезды</vt:lpstr>
      <vt:lpstr>Крестовский</vt:lpstr>
      <vt:lpstr>Крестьянский5</vt:lpstr>
      <vt:lpstr>КристаллыКрест</vt:lpstr>
      <vt:lpstr>ЛанскойКвартал</vt:lpstr>
      <vt:lpstr>ЛасточкиноГнездо</vt:lpstr>
      <vt:lpstr>ЛенинградскаяСимфония</vt:lpstr>
      <vt:lpstr>Ленсовета88</vt:lpstr>
      <vt:lpstr>ЛеонтьевскийМыс</vt:lpstr>
      <vt:lpstr>Летний</vt:lpstr>
      <vt:lpstr>Лиговский123</vt:lpstr>
      <vt:lpstr>Луначарского64</vt:lpstr>
      <vt:lpstr>Лыжный7</vt:lpstr>
      <vt:lpstr>Лыжный7экраны</vt:lpstr>
      <vt:lpstr>Люмьер</vt:lpstr>
      <vt:lpstr>МаленькаяФранция</vt:lpstr>
      <vt:lpstr>Марсель</vt:lpstr>
      <vt:lpstr>Мартыновская14к1</vt:lpstr>
      <vt:lpstr>Мастер</vt:lpstr>
      <vt:lpstr>Мациевича1</vt:lpstr>
      <vt:lpstr>Мациевича3</vt:lpstr>
      <vt:lpstr>Мегалит</vt:lpstr>
      <vt:lpstr>Международный</vt:lpstr>
      <vt:lpstr>Менедельсон</vt:lpstr>
      <vt:lpstr>Миллениум</vt:lpstr>
      <vt:lpstr>Молодежный</vt:lpstr>
      <vt:lpstr>Монодом</vt:lpstr>
      <vt:lpstr>Монплезир</vt:lpstr>
      <vt:lpstr>Море1</vt:lpstr>
      <vt:lpstr>Море2</vt:lpstr>
      <vt:lpstr>Морской28</vt:lpstr>
      <vt:lpstr>Морской33</vt:lpstr>
      <vt:lpstr>МорскойКаскад</vt:lpstr>
      <vt:lpstr>МорскойКаскадЭкраны</vt:lpstr>
      <vt:lpstr>МорскойФасад</vt:lpstr>
      <vt:lpstr>МорскойФасадЭкраны</vt:lpstr>
      <vt:lpstr>Москва</vt:lpstr>
      <vt:lpstr>МосковскиеВорота</vt:lpstr>
      <vt:lpstr>МосковскиеВоротаэкраны</vt:lpstr>
      <vt:lpstr>Московский1</vt:lpstr>
      <vt:lpstr>Московский2</vt:lpstr>
      <vt:lpstr>Московский3</vt:lpstr>
      <vt:lpstr>Московский4</vt:lpstr>
      <vt:lpstr>Московский5</vt:lpstr>
      <vt:lpstr>Московский6</vt:lpstr>
      <vt:lpstr>Московский82</vt:lpstr>
      <vt:lpstr>МосковскийКвартал</vt:lpstr>
      <vt:lpstr>МуринскиеВысоты</vt:lpstr>
      <vt:lpstr>'АП Кудрово'!МуринскийПосад</vt:lpstr>
      <vt:lpstr>МуринскийПосад</vt:lpstr>
      <vt:lpstr>Муринское1</vt:lpstr>
      <vt:lpstr>МФКSalut1</vt:lpstr>
      <vt:lpstr>МФКSalut2</vt:lpstr>
      <vt:lpstr>МФКSalut3</vt:lpstr>
      <vt:lpstr>МФКSalut4</vt:lpstr>
      <vt:lpstr>Наставников</vt:lpstr>
      <vt:lpstr>Науки19к2</vt:lpstr>
      <vt:lpstr>Науки63</vt:lpstr>
      <vt:lpstr>Науки8к3</vt:lpstr>
      <vt:lpstr>Науки8к3Экран</vt:lpstr>
      <vt:lpstr>НеваНева</vt:lpstr>
      <vt:lpstr>Невский1</vt:lpstr>
      <vt:lpstr>Невский2</vt:lpstr>
      <vt:lpstr>Невский3</vt:lpstr>
      <vt:lpstr>Невский4</vt:lpstr>
      <vt:lpstr>НевскийДуэт</vt:lpstr>
      <vt:lpstr>НевскийТриумф</vt:lpstr>
      <vt:lpstr>Непокоренных49к2</vt:lpstr>
      <vt:lpstr>НоваяИстория</vt:lpstr>
      <vt:lpstr>НоваяКаменка</vt:lpstr>
      <vt:lpstr>НовоеСозвездие</vt:lpstr>
      <vt:lpstr>Новоколомяжский16к8</vt:lpstr>
      <vt:lpstr>Новомосковский</vt:lpstr>
      <vt:lpstr>НовыйКолизей</vt:lpstr>
      <vt:lpstr>НовыйЛесснер</vt:lpstr>
      <vt:lpstr>НовыйОккервиль1</vt:lpstr>
      <vt:lpstr>НовыйОккервиль2</vt:lpstr>
      <vt:lpstr>НовыйОккервиль3</vt:lpstr>
      <vt:lpstr>НовыйОккервиль4</vt:lpstr>
      <vt:lpstr>НовыйОккервиль41</vt:lpstr>
      <vt:lpstr>НовыйОккервиль5</vt:lpstr>
      <vt:lpstr>Олимп</vt:lpstr>
      <vt:lpstr>Оптиков34к2</vt:lpstr>
      <vt:lpstr>Оптиков47к1</vt:lpstr>
      <vt:lpstr>Орбита</vt:lpstr>
      <vt:lpstr>Ориенталь</vt:lpstr>
      <vt:lpstr>ПарадныйКвартал</vt:lpstr>
      <vt:lpstr>ПВЗМурин27к4</vt:lpstr>
      <vt:lpstr>ПВЗПарф14</vt:lpstr>
      <vt:lpstr>ПВЗПарф5</vt:lpstr>
      <vt:lpstr>ПВЗПет45</vt:lpstr>
      <vt:lpstr>ПВЗПет59</vt:lpstr>
      <vt:lpstr>ПетербургскийСтиль</vt:lpstr>
      <vt:lpstr>Петровский14</vt:lpstr>
      <vt:lpstr>ПетроградскийЭталон</vt:lpstr>
      <vt:lpstr>ПетроградскийЭталонэкраны</vt:lpstr>
      <vt:lpstr>Планерная63к1</vt:lpstr>
      <vt:lpstr>Платинум</vt:lpstr>
      <vt:lpstr>Победитель</vt:lpstr>
      <vt:lpstr>Победы5</vt:lpstr>
      <vt:lpstr>ПолежаевскиеДома</vt:lpstr>
      <vt:lpstr>Поликарпова6к1</vt:lpstr>
      <vt:lpstr>ПоэмаУТрехОзер</vt:lpstr>
      <vt:lpstr>ПрагмаХаус</vt:lpstr>
      <vt:lpstr>Приморский1</vt:lpstr>
      <vt:lpstr>Приморский2</vt:lpstr>
      <vt:lpstr>Приморский4</vt:lpstr>
      <vt:lpstr>Приморский5</vt:lpstr>
      <vt:lpstr>Прогресс</vt:lpstr>
      <vt:lpstr>Пулковская</vt:lpstr>
      <vt:lpstr>Пулковская1</vt:lpstr>
      <vt:lpstr>Пулковский</vt:lpstr>
      <vt:lpstr>Радуга</vt:lpstr>
      <vt:lpstr>РезеденцияНаКрест</vt:lpstr>
      <vt:lpstr>РезиденциянаСуворовском</vt:lpstr>
      <vt:lpstr>Робеспьера4</vt:lpstr>
      <vt:lpstr>Рождественский</vt:lpstr>
      <vt:lpstr>Русскийбогатырь</vt:lpstr>
      <vt:lpstr>Руставели60</vt:lpstr>
      <vt:lpstr>Рюхина12</vt:lpstr>
      <vt:lpstr>Савушкина117к2</vt:lpstr>
      <vt:lpstr>Савушкина36</vt:lpstr>
      <vt:lpstr>СантьягоДеКуба4к3</vt:lpstr>
      <vt:lpstr>СевернаяКорона</vt:lpstr>
      <vt:lpstr>СевернаяРегата</vt:lpstr>
      <vt:lpstr>СеверныйПр4к1</vt:lpstr>
      <vt:lpstr>Серебристый</vt:lpstr>
      <vt:lpstr>СеребрянаяЗвезда</vt:lpstr>
      <vt:lpstr>СеребряныеКлючи</vt:lpstr>
      <vt:lpstr>СеребряныйИсточник</vt:lpstr>
      <vt:lpstr>Сестрорецк</vt:lpstr>
      <vt:lpstr>Сикейроса11к1</vt:lpstr>
      <vt:lpstr>Сикейроса11к2</vt:lpstr>
      <vt:lpstr>Сиреневый10</vt:lpstr>
      <vt:lpstr>'АП Гатчина'!Славянка</vt:lpstr>
      <vt:lpstr>'АП Колпино'!Славянка</vt:lpstr>
      <vt:lpstr>Славянка</vt:lpstr>
      <vt:lpstr>СмольныйПарк</vt:lpstr>
      <vt:lpstr>СмольныйПР</vt:lpstr>
      <vt:lpstr>София</vt:lpstr>
      <vt:lpstr>СофьиКовалевской16к5</vt:lpstr>
      <vt:lpstr>СтараяКрепость</vt:lpstr>
      <vt:lpstr>Стародеревенская6к1</vt:lpstr>
      <vt:lpstr>Столичная1</vt:lpstr>
      <vt:lpstr>Столичная6</vt:lpstr>
      <vt:lpstr>Строителей20</vt:lpstr>
      <vt:lpstr>Суворовский</vt:lpstr>
      <vt:lpstr>ТаллинскийПарк</vt:lpstr>
      <vt:lpstr>Тимуровская23к1</vt:lpstr>
      <vt:lpstr>Тимуровская23к2</vt:lpstr>
      <vt:lpstr>Тимуровская23к3</vt:lpstr>
      <vt:lpstr>Тореза95</vt:lpstr>
      <vt:lpstr>Туристкая15к2</vt:lpstr>
      <vt:lpstr>'АП Петроградский'!Тухачевского</vt:lpstr>
      <vt:lpstr>Тухачевского</vt:lpstr>
      <vt:lpstr>УтренняяЗвезда</vt:lpstr>
      <vt:lpstr>УтренняяЗвездаЭкран</vt:lpstr>
      <vt:lpstr>Учебный2</vt:lpstr>
      <vt:lpstr>УчебныйПер2</vt:lpstr>
      <vt:lpstr>Учительская18</vt:lpstr>
      <vt:lpstr>Ушинского14</vt:lpstr>
      <vt:lpstr>Ушинского2</vt:lpstr>
      <vt:lpstr>Фаворит</vt:lpstr>
      <vt:lpstr>Фортис</vt:lpstr>
      <vt:lpstr>Фрунзенский1</vt:lpstr>
      <vt:lpstr>Фрунзенский2</vt:lpstr>
      <vt:lpstr>Фрунзенский3</vt:lpstr>
      <vt:lpstr>Фрунзенский4</vt:lpstr>
      <vt:lpstr>Фрунзенский5</vt:lpstr>
      <vt:lpstr>Художников10к1</vt:lpstr>
      <vt:lpstr>Художников17к1</vt:lpstr>
      <vt:lpstr>ЦарскаяСтолица1</vt:lpstr>
      <vt:lpstr>ЦарскаяСтолица2</vt:lpstr>
      <vt:lpstr>ЦарскаяСтолица3</vt:lpstr>
      <vt:lpstr>ЦветыРадуги</vt:lpstr>
      <vt:lpstr>Центральная50</vt:lpstr>
      <vt:lpstr>Центральный1</vt:lpstr>
      <vt:lpstr>Центральный2</vt:lpstr>
      <vt:lpstr>Центральный3</vt:lpstr>
      <vt:lpstr>Чапаева16</vt:lpstr>
      <vt:lpstr>Черкасова14</vt:lpstr>
      <vt:lpstr>Шкиперский20</vt:lpstr>
      <vt:lpstr>Шпалерная50</vt:lpstr>
      <vt:lpstr>Шпалерная60</vt:lpstr>
      <vt:lpstr>ШуваловоОзерки</vt:lpstr>
      <vt:lpstr>ЮбилейныйКвартал1</vt:lpstr>
      <vt:lpstr>ЮбилейныйКвартал2</vt:lpstr>
      <vt:lpstr>ЮбилейныйКвартал3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Петр</cp:lastModifiedBy>
  <cp:lastPrinted>2024-10-31T13:19:48Z</cp:lastPrinted>
  <dcterms:created xsi:type="dcterms:W3CDTF">2024-10-21T10:33:30Z</dcterms:created>
  <dcterms:modified xsi:type="dcterms:W3CDTF">2026-05-10T06:35:18Z</dcterms:modified>
</cp:coreProperties>
</file>